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7463 Land to the West of Kings Business Centre, Reeds Lane, Sayers Common\E_Archive\Documentation\"/>
    </mc:Choice>
  </mc:AlternateContent>
  <xr:revisionPtr revIDLastSave="0" documentId="13_ncr:1_{454C603B-B347-40AE-A274-A8298BE7BF1F}" xr6:coauthVersionLast="47" xr6:coauthVersionMax="47" xr10:uidLastSave="{00000000-0000-0000-0000-000000000000}"/>
  <bookViews>
    <workbookView xWindow="-120" yWindow="-120" windowWidth="29040" windowHeight="15720" tabRatio="695" xr2:uid="{00000000-000D-0000-FFFF-FFFF00000000}"/>
  </bookViews>
  <sheets>
    <sheet name="SOA" sheetId="15" r:id="rId1"/>
  </sheets>
  <definedNames>
    <definedName name="_xlnm.Print_Area" localSheetId="0">SOA!$A$1:$E$46</definedName>
    <definedName name="_xlnm.Print_Titles" localSheetId="0">SOA!$1:$19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7" i="15" l="1"/>
  <c r="B68" i="15"/>
  <c r="E29" i="15"/>
  <c r="E28" i="15"/>
  <c r="E27" i="15"/>
  <c r="E24" i="15"/>
  <c r="E37" i="15"/>
  <c r="E31" i="15"/>
  <c r="E32" i="15"/>
  <c r="B76" i="15"/>
  <c r="B75" i="15"/>
  <c r="B74" i="15"/>
  <c r="B69" i="15"/>
  <c r="E48" i="15"/>
  <c r="E25" i="15"/>
  <c r="E26" i="15"/>
  <c r="E30" i="15"/>
  <c r="E33" i="15"/>
  <c r="E44" i="15" l="1"/>
  <c r="E45" i="15"/>
  <c r="E46" i="15"/>
  <c r="E47" i="15"/>
  <c r="E49" i="15"/>
  <c r="E50" i="15"/>
  <c r="E51" i="15"/>
  <c r="E52" i="15"/>
  <c r="E43" i="15"/>
  <c r="E35" i="15"/>
  <c r="E36" i="15"/>
  <c r="E38" i="15"/>
  <c r="E39" i="15"/>
  <c r="E23" i="15"/>
  <c r="D59" i="15"/>
  <c r="D58" i="15"/>
  <c r="C53" i="15"/>
  <c r="C40" i="15"/>
  <c r="E53" i="15" l="1"/>
  <c r="D63" i="15" s="1"/>
  <c r="C69" i="15"/>
  <c r="C68" i="15"/>
  <c r="C67" i="15"/>
  <c r="C76" i="15"/>
  <c r="C75" i="15"/>
  <c r="C74" i="15"/>
  <c r="C73" i="15"/>
  <c r="C70" i="15"/>
  <c r="C55" i="15"/>
  <c r="B40" i="15" s="1"/>
  <c r="E40" i="15"/>
  <c r="D62" i="15" l="1"/>
  <c r="E55" i="15"/>
  <c r="D64" i="15" s="1"/>
  <c r="B53" i="15"/>
  <c r="D60" i="15" l="1"/>
</calcChain>
</file>

<file path=xl/sharedStrings.xml><?xml version="1.0" encoding="utf-8"?>
<sst xmlns="http://schemas.openxmlformats.org/spreadsheetml/2006/main" count="111" uniqueCount="69">
  <si>
    <t>Type</t>
  </si>
  <si>
    <t>Project:</t>
  </si>
  <si>
    <t>Sussex Studio 01903 248777 sussex@ecearchitecture.com</t>
  </si>
  <si>
    <t>London Studio 0207 928 2773 london@ecearchitecture.com</t>
  </si>
  <si>
    <t>Status</t>
  </si>
  <si>
    <t>Revision</t>
  </si>
  <si>
    <t>Author</t>
  </si>
  <si>
    <t>Checker</t>
  </si>
  <si>
    <t>Date</t>
  </si>
  <si>
    <t>File ref:</t>
  </si>
  <si>
    <t>Size</t>
  </si>
  <si>
    <t>Number Shown</t>
  </si>
  <si>
    <t>Total</t>
  </si>
  <si>
    <t>MARKET</t>
  </si>
  <si>
    <t>Overall Totals</t>
  </si>
  <si>
    <t>Gross Site Area (Ha)</t>
  </si>
  <si>
    <t>acres</t>
  </si>
  <si>
    <t>Net Developable Area (Ha)</t>
  </si>
  <si>
    <t>Coverage based on Net Developable Area</t>
  </si>
  <si>
    <t>sqft/acre</t>
  </si>
  <si>
    <t>Average Plot Size Affordable Dwellings</t>
  </si>
  <si>
    <t>sqft</t>
  </si>
  <si>
    <t>Average Plot Size Market Dwellings</t>
  </si>
  <si>
    <t>Average Plot Size Overall</t>
  </si>
  <si>
    <t>AFFORDABLE</t>
  </si>
  <si>
    <t>NIA Floor Area (to finishes) (sqft)</t>
  </si>
  <si>
    <t xml:space="preserve">TOTAL NIA Floor Area(sqft) </t>
  </si>
  <si>
    <t>Bristol Studio 0117 214 1101 bristol@ecewestworks.com</t>
  </si>
  <si>
    <t>Author:</t>
  </si>
  <si>
    <t>Checker:</t>
  </si>
  <si>
    <t>KE</t>
  </si>
  <si>
    <t>AK</t>
  </si>
  <si>
    <t>1 bed</t>
  </si>
  <si>
    <t>2 bed</t>
  </si>
  <si>
    <t>3 bed</t>
  </si>
  <si>
    <t>4 bed</t>
  </si>
  <si>
    <t>Preliminary</t>
  </si>
  <si>
    <t xml:space="preserve">Affordable </t>
  </si>
  <si>
    <t>Percentage</t>
  </si>
  <si>
    <t>Number</t>
  </si>
  <si>
    <t>Market</t>
  </si>
  <si>
    <t>Accommodation Schedule</t>
  </si>
  <si>
    <t>Sayers Common</t>
  </si>
  <si>
    <t>7463-D10</t>
  </si>
  <si>
    <t>Affordable rent</t>
  </si>
  <si>
    <t>Shared ownership</t>
  </si>
  <si>
    <t>HT11</t>
  </si>
  <si>
    <t>HT12</t>
  </si>
  <si>
    <t>1 bed Maisonette</t>
  </si>
  <si>
    <t>HT31</t>
  </si>
  <si>
    <t>HT33</t>
  </si>
  <si>
    <t>1 bed  Flat</t>
  </si>
  <si>
    <t>2 bed  Flat</t>
  </si>
  <si>
    <t>HT21</t>
  </si>
  <si>
    <t>HT22</t>
  </si>
  <si>
    <t>HT24</t>
  </si>
  <si>
    <t>2 bed FOG</t>
  </si>
  <si>
    <t>HT32</t>
  </si>
  <si>
    <t>HT42</t>
  </si>
  <si>
    <t>HT44</t>
  </si>
  <si>
    <t>HT45</t>
  </si>
  <si>
    <t>HT23</t>
  </si>
  <si>
    <t>1BF-A</t>
  </si>
  <si>
    <t>2BF-A</t>
  </si>
  <si>
    <t>2BF-B</t>
  </si>
  <si>
    <t>2BF-C</t>
  </si>
  <si>
    <t>2BF-D</t>
  </si>
  <si>
    <t>1BF-B</t>
  </si>
  <si>
    <t>21.11.25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</si>
</sst>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18"/>
      <name val="Helvetica"/>
    </font>
    <font>
      <b/>
      <sz val="10"/>
      <name val="Helvetica"/>
    </font>
    <font>
      <sz val="9"/>
      <name val="Helvetica"/>
    </font>
    <font>
      <b/>
      <sz val="9"/>
      <name val="Helvetica"/>
    </font>
    <font>
      <sz val="10"/>
      <name val="Helvetica"/>
    </font>
    <font>
      <sz val="10"/>
      <name val="Arial"/>
      <family val="2"/>
    </font>
    <font>
      <sz val="8"/>
      <color theme="1" tint="0.499984740745262"/>
      <name val="Helvetica"/>
    </font>
    <font>
      <sz val="8"/>
      <color theme="1" tint="0.499984740745262"/>
      <name val="Arial"/>
      <family val="2"/>
    </font>
    <font>
      <sz val="11"/>
      <color rgb="FF9C000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ITC Avant Garde Pro Bk"/>
      <family val="2"/>
    </font>
    <font>
      <sz val="9"/>
      <name val="ITC Avant Garde Pro Bk"/>
      <family val="2"/>
    </font>
    <font>
      <b/>
      <sz val="16"/>
      <name val="ITC Avant Garde Pro Bk"/>
      <family val="2"/>
    </font>
    <font>
      <sz val="10"/>
      <color theme="1" tint="0.499984740745262"/>
      <name val="ITC Avant Garde Pro Bk"/>
      <family val="2"/>
    </font>
    <font>
      <sz val="10"/>
      <color theme="1" tint="0.499984740745262"/>
      <name val="Helvetica"/>
    </font>
    <font>
      <sz val="10"/>
      <color theme="1" tint="0.499984740745262"/>
      <name val="Arial"/>
      <family val="2"/>
    </font>
    <font>
      <b/>
      <sz val="10"/>
      <name val="ITC Avant Garde Pro Bk"/>
      <family val="2"/>
    </font>
    <font>
      <b/>
      <sz val="12"/>
      <name val="ITC Avant Garde Pro Bk"/>
      <family val="2"/>
    </font>
    <font>
      <b/>
      <sz val="11"/>
      <name val="ITC Avant Garde Pro Bk"/>
      <family val="2"/>
    </font>
    <font>
      <b/>
      <sz val="11"/>
      <color rgb="FF3F3F3F"/>
      <name val="ITC Avant Garde Pro Bk"/>
      <family val="2"/>
    </font>
    <font>
      <b/>
      <sz val="10"/>
      <color rgb="FF3F3F3F"/>
      <name val="ITC Avant Garde Pro Bk"/>
      <family val="2"/>
    </font>
  </fonts>
  <fills count="1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2" borderId="0" applyNumberFormat="0" applyBorder="0" applyAlignment="0" applyProtection="0"/>
    <xf numFmtId="0" fontId="12" fillId="3" borderId="12" applyNumberFormat="0" applyAlignment="0" applyProtection="0"/>
  </cellStyleXfs>
  <cellXfs count="137">
    <xf numFmtId="0" fontId="0" fillId="0" borderId="0" xfId="0"/>
    <xf numFmtId="0" fontId="2" fillId="0" borderId="0" xfId="0" applyFont="1"/>
    <xf numFmtId="0" fontId="5" fillId="0" borderId="0" xfId="0" applyFont="1"/>
    <xf numFmtId="0" fontId="7" fillId="0" borderId="0" xfId="0" applyFont="1"/>
    <xf numFmtId="0" fontId="6" fillId="0" borderId="0" xfId="0" applyFont="1"/>
    <xf numFmtId="49" fontId="5" fillId="0" borderId="0" xfId="0" applyNumberFormat="1" applyFont="1" applyProtection="1">
      <protection locked="0"/>
    </xf>
    <xf numFmtId="0" fontId="3" fillId="0" borderId="0" xfId="0" applyFont="1"/>
    <xf numFmtId="0" fontId="4" fillId="0" borderId="0" xfId="0" applyFont="1"/>
    <xf numFmtId="0" fontId="8" fillId="0" borderId="0" xfId="0" applyFont="1"/>
    <xf numFmtId="49" fontId="5" fillId="0" borderId="0" xfId="0" applyNumberFormat="1" applyFont="1" applyAlignment="1" applyProtection="1">
      <alignment horizontal="left"/>
      <protection locked="0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right"/>
    </xf>
    <xf numFmtId="0" fontId="13" fillId="0" borderId="0" xfId="0" applyFont="1"/>
    <xf numFmtId="49" fontId="14" fillId="0" borderId="0" xfId="0" applyNumberFormat="1" applyFont="1" applyAlignment="1" applyProtection="1">
      <alignment horizontal="left"/>
      <protection locked="0"/>
    </xf>
    <xf numFmtId="0" fontId="14" fillId="0" borderId="0" xfId="0" applyFont="1"/>
    <xf numFmtId="49" fontId="13" fillId="0" borderId="0" xfId="0" applyNumberFormat="1" applyFont="1" applyAlignment="1" applyProtection="1">
      <alignment horizontal="left"/>
      <protection locked="0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49" fontId="13" fillId="0" borderId="0" xfId="0" applyNumberFormat="1" applyFont="1" applyProtection="1">
      <protection locked="0"/>
    </xf>
    <xf numFmtId="0" fontId="19" fillId="0" borderId="11" xfId="0" applyFont="1" applyBorder="1"/>
    <xf numFmtId="49" fontId="13" fillId="0" borderId="11" xfId="0" applyNumberFormat="1" applyFont="1" applyBorder="1" applyProtection="1">
      <protection locked="0"/>
    </xf>
    <xf numFmtId="0" fontId="19" fillId="0" borderId="9" xfId="0" applyFont="1" applyBorder="1"/>
    <xf numFmtId="0" fontId="19" fillId="0" borderId="10" xfId="0" applyFont="1" applyBorder="1"/>
    <xf numFmtId="0" fontId="19" fillId="5" borderId="13" xfId="0" applyFont="1" applyFill="1" applyBorder="1" applyAlignment="1" applyProtection="1">
      <alignment horizontal="center" wrapText="1"/>
      <protection locked="0"/>
    </xf>
    <xf numFmtId="0" fontId="19" fillId="5" borderId="14" xfId="0" applyFont="1" applyFill="1" applyBorder="1" applyAlignment="1" applyProtection="1">
      <alignment horizontal="center" wrapText="1"/>
      <protection locked="0"/>
    </xf>
    <xf numFmtId="0" fontId="19" fillId="5" borderId="15" xfId="0" applyFont="1" applyFill="1" applyBorder="1" applyAlignment="1" applyProtection="1">
      <alignment horizontal="center" wrapText="1"/>
      <protection locked="0"/>
    </xf>
    <xf numFmtId="0" fontId="19" fillId="5" borderId="15" xfId="0" applyFont="1" applyFill="1" applyBorder="1" applyAlignment="1">
      <alignment horizontal="center" wrapText="1"/>
    </xf>
    <xf numFmtId="0" fontId="19" fillId="5" borderId="16" xfId="0" applyFont="1" applyFill="1" applyBorder="1" applyAlignment="1">
      <alignment horizontal="center" wrapText="1"/>
    </xf>
    <xf numFmtId="0" fontId="20" fillId="4" borderId="1" xfId="0" applyFont="1" applyFill="1" applyBorder="1" applyAlignment="1" applyProtection="1">
      <alignment horizontal="left"/>
      <protection locked="0"/>
    </xf>
    <xf numFmtId="0" fontId="21" fillId="4" borderId="2" xfId="0" applyFont="1" applyFill="1" applyBorder="1" applyAlignment="1" applyProtection="1">
      <alignment horizontal="center"/>
      <protection locked="0"/>
    </xf>
    <xf numFmtId="0" fontId="13" fillId="4" borderId="2" xfId="0" applyFont="1" applyFill="1" applyBorder="1" applyAlignment="1" applyProtection="1">
      <alignment horizontal="center"/>
      <protection locked="0"/>
    </xf>
    <xf numFmtId="0" fontId="13" fillId="4" borderId="2" xfId="0" applyFont="1" applyFill="1" applyBorder="1"/>
    <xf numFmtId="1" fontId="13" fillId="4" borderId="3" xfId="0" applyNumberFormat="1" applyFont="1" applyFill="1" applyBorder="1"/>
    <xf numFmtId="0" fontId="13" fillId="0" borderId="13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5" xfId="1" applyFont="1" applyFill="1" applyBorder="1" applyAlignment="1">
      <alignment horizontal="center"/>
    </xf>
    <xf numFmtId="1" fontId="13" fillId="0" borderId="15" xfId="0" applyNumberFormat="1" applyFont="1" applyBorder="1" applyAlignment="1">
      <alignment horizontal="center"/>
    </xf>
    <xf numFmtId="1" fontId="13" fillId="0" borderId="16" xfId="0" applyNumberFormat="1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8" xfId="1" applyFont="1" applyFill="1" applyBorder="1" applyAlignment="1">
      <alignment horizontal="center"/>
    </xf>
    <xf numFmtId="1" fontId="13" fillId="0" borderId="18" xfId="0" applyNumberFormat="1" applyFont="1" applyBorder="1" applyAlignment="1">
      <alignment horizontal="center"/>
    </xf>
    <xf numFmtId="1" fontId="13" fillId="0" borderId="19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1" fontId="22" fillId="0" borderId="2" xfId="2" applyNumberFormat="1" applyFont="1" applyFill="1" applyBorder="1" applyAlignment="1">
      <alignment horizontal="center"/>
    </xf>
    <xf numFmtId="1" fontId="22" fillId="0" borderId="3" xfId="2" applyNumberFormat="1" applyFont="1" applyFill="1" applyBorder="1" applyAlignment="1">
      <alignment horizontal="center"/>
    </xf>
    <xf numFmtId="0" fontId="20" fillId="9" borderId="1" xfId="0" applyFont="1" applyFill="1" applyBorder="1" applyAlignment="1">
      <alignment horizontal="left"/>
    </xf>
    <xf numFmtId="0" fontId="20" fillId="9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1" fontId="13" fillId="9" borderId="2" xfId="0" applyNumberFormat="1" applyFont="1" applyFill="1" applyBorder="1" applyAlignment="1">
      <alignment horizontal="center"/>
    </xf>
    <xf numFmtId="1" fontId="13" fillId="9" borderId="3" xfId="0" applyNumberFormat="1" applyFont="1" applyFill="1" applyBorder="1" applyAlignment="1">
      <alignment horizontal="center"/>
    </xf>
    <xf numFmtId="1" fontId="22" fillId="8" borderId="24" xfId="2" applyNumberFormat="1" applyFont="1" applyFill="1" applyBorder="1" applyAlignment="1">
      <alignment horizontal="center"/>
    </xf>
    <xf numFmtId="0" fontId="13" fillId="0" borderId="25" xfId="0" applyFont="1" applyBorder="1" applyAlignment="1" applyProtection="1">
      <alignment horizontal="center"/>
      <protection locked="0"/>
    </xf>
    <xf numFmtId="0" fontId="13" fillId="0" borderId="26" xfId="0" applyFont="1" applyBorder="1" applyAlignment="1" applyProtection="1">
      <alignment horizontal="center"/>
      <protection locked="0"/>
    </xf>
    <xf numFmtId="1" fontId="13" fillId="0" borderId="26" xfId="0" applyNumberFormat="1" applyFont="1" applyBorder="1" applyAlignment="1">
      <alignment horizontal="center"/>
    </xf>
    <xf numFmtId="0" fontId="19" fillId="10" borderId="1" xfId="0" applyFont="1" applyFill="1" applyBorder="1" applyAlignment="1" applyProtection="1">
      <alignment horizontal="center"/>
      <protection locked="0"/>
    </xf>
    <xf numFmtId="0" fontId="19" fillId="10" borderId="2" xfId="0" applyFont="1" applyFill="1" applyBorder="1" applyAlignment="1" applyProtection="1">
      <alignment horizontal="center"/>
      <protection locked="0"/>
    </xf>
    <xf numFmtId="0" fontId="19" fillId="11" borderId="10" xfId="0" applyFont="1" applyFill="1" applyBorder="1" applyAlignment="1">
      <alignment horizontal="center"/>
    </xf>
    <xf numFmtId="1" fontId="19" fillId="10" borderId="10" xfId="0" applyNumberFormat="1" applyFont="1" applyFill="1" applyBorder="1" applyAlignment="1">
      <alignment horizontal="center"/>
    </xf>
    <xf numFmtId="1" fontId="19" fillId="11" borderId="24" xfId="0" applyNumberFormat="1" applyFont="1" applyFill="1" applyBorder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1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1" fontId="13" fillId="0" borderId="0" xfId="0" applyNumberFormat="1" applyFont="1" applyAlignment="1" applyProtection="1">
      <alignment horizontal="center"/>
      <protection locked="0"/>
    </xf>
    <xf numFmtId="0" fontId="13" fillId="0" borderId="4" xfId="0" applyFont="1" applyBorder="1" applyAlignment="1" applyProtection="1">
      <alignment horizontal="left"/>
      <protection locked="0"/>
    </xf>
    <xf numFmtId="0" fontId="13" fillId="0" borderId="5" xfId="0" applyFont="1" applyBorder="1" applyAlignment="1" applyProtection="1">
      <alignment horizontal="center"/>
      <protection locked="0"/>
    </xf>
    <xf numFmtId="0" fontId="13" fillId="0" borderId="5" xfId="0" applyFont="1" applyBorder="1" applyAlignment="1" applyProtection="1">
      <alignment horizontal="left"/>
      <protection locked="0"/>
    </xf>
    <xf numFmtId="164" fontId="13" fillId="0" borderId="27" xfId="0" applyNumberFormat="1" applyFont="1" applyBorder="1" applyAlignment="1" applyProtection="1">
      <alignment horizontal="right"/>
      <protection locked="0"/>
    </xf>
    <xf numFmtId="0" fontId="13" fillId="0" borderId="6" xfId="0" applyFont="1" applyBorder="1" applyAlignment="1" applyProtection="1">
      <alignment horizontal="left"/>
      <protection locked="0"/>
    </xf>
    <xf numFmtId="0" fontId="13" fillId="0" borderId="28" xfId="0" applyFont="1" applyBorder="1" applyAlignment="1" applyProtection="1">
      <alignment horizontal="left"/>
      <protection locked="0"/>
    </xf>
    <xf numFmtId="0" fontId="13" fillId="0" borderId="29" xfId="0" applyFont="1" applyBorder="1" applyAlignment="1" applyProtection="1">
      <alignment horizontal="center"/>
      <protection locked="0"/>
    </xf>
    <xf numFmtId="0" fontId="13" fillId="0" borderId="29" xfId="0" applyFont="1" applyBorder="1" applyAlignment="1" applyProtection="1">
      <alignment horizontal="left"/>
      <protection locked="0"/>
    </xf>
    <xf numFmtId="164" fontId="13" fillId="0" borderId="30" xfId="0" applyNumberFormat="1" applyFont="1" applyBorder="1" applyAlignment="1" applyProtection="1">
      <alignment horizontal="right"/>
      <protection locked="0"/>
    </xf>
    <xf numFmtId="0" fontId="13" fillId="0" borderId="31" xfId="0" applyFont="1" applyBorder="1" applyAlignment="1" applyProtection="1">
      <alignment horizontal="left"/>
      <protection locked="0"/>
    </xf>
    <xf numFmtId="0" fontId="13" fillId="0" borderId="32" xfId="0" applyFont="1" applyBorder="1" applyAlignment="1" applyProtection="1">
      <alignment horizontal="left"/>
      <protection locked="0"/>
    </xf>
    <xf numFmtId="0" fontId="13" fillId="0" borderId="33" xfId="0" applyFont="1" applyBorder="1" applyAlignment="1" applyProtection="1">
      <alignment horizontal="center"/>
      <protection locked="0"/>
    </xf>
    <xf numFmtId="1" fontId="19" fillId="0" borderId="33" xfId="0" applyNumberFormat="1" applyFont="1" applyBorder="1" applyAlignment="1" applyProtection="1">
      <alignment horizontal="right"/>
      <protection locked="0"/>
    </xf>
    <xf numFmtId="1" fontId="19" fillId="11" borderId="34" xfId="0" applyNumberFormat="1" applyFont="1" applyFill="1" applyBorder="1" applyAlignment="1" applyProtection="1">
      <alignment horizontal="right"/>
      <protection locked="0"/>
    </xf>
    <xf numFmtId="0" fontId="19" fillId="11" borderId="35" xfId="0" applyFont="1" applyFill="1" applyBorder="1" applyAlignment="1" applyProtection="1">
      <alignment horizontal="left"/>
      <protection locked="0"/>
    </xf>
    <xf numFmtId="0" fontId="13" fillId="0" borderId="25" xfId="0" applyFont="1" applyBorder="1" applyAlignment="1" applyProtection="1">
      <alignment horizontal="left"/>
      <protection locked="0"/>
    </xf>
    <xf numFmtId="0" fontId="13" fillId="0" borderId="26" xfId="0" applyFont="1" applyBorder="1" applyAlignment="1" applyProtection="1">
      <alignment horizontal="left"/>
      <protection locked="0"/>
    </xf>
    <xf numFmtId="1" fontId="13" fillId="0" borderId="14" xfId="0" applyNumberFormat="1" applyFont="1" applyBorder="1" applyAlignment="1" applyProtection="1">
      <alignment horizontal="right"/>
      <protection locked="0"/>
    </xf>
    <xf numFmtId="1" fontId="13" fillId="0" borderId="23" xfId="0" applyNumberFormat="1" applyFont="1" applyBorder="1" applyAlignment="1" applyProtection="1">
      <alignment horizontal="right"/>
      <protection locked="0"/>
    </xf>
    <xf numFmtId="0" fontId="13" fillId="0" borderId="36" xfId="0" applyFont="1" applyBorder="1" applyAlignment="1" applyProtection="1">
      <alignment horizontal="left"/>
      <protection locked="0"/>
    </xf>
    <xf numFmtId="0" fontId="13" fillId="0" borderId="7" xfId="0" applyFont="1" applyBorder="1" applyAlignment="1" applyProtection="1">
      <alignment horizontal="left"/>
      <protection locked="0"/>
    </xf>
    <xf numFmtId="0" fontId="13" fillId="0" borderId="0" xfId="0" applyFont="1" applyAlignment="1" applyProtection="1">
      <alignment horizontal="left"/>
      <protection locked="0"/>
    </xf>
    <xf numFmtId="1" fontId="13" fillId="0" borderId="37" xfId="0" applyNumberFormat="1" applyFont="1" applyBorder="1" applyAlignment="1" applyProtection="1">
      <alignment horizontal="right"/>
      <protection locked="0"/>
    </xf>
    <xf numFmtId="1" fontId="13" fillId="0" borderId="38" xfId="0" applyNumberFormat="1" applyFont="1" applyBorder="1" applyAlignment="1" applyProtection="1">
      <alignment horizontal="right"/>
      <protection locked="0"/>
    </xf>
    <xf numFmtId="0" fontId="13" fillId="0" borderId="8" xfId="0" applyFont="1" applyBorder="1" applyAlignment="1" applyProtection="1">
      <alignment horizontal="left"/>
      <protection locked="0"/>
    </xf>
    <xf numFmtId="0" fontId="13" fillId="0" borderId="33" xfId="0" applyFont="1" applyBorder="1" applyAlignment="1" applyProtection="1">
      <alignment horizontal="left"/>
      <protection locked="0"/>
    </xf>
    <xf numFmtId="1" fontId="13" fillId="0" borderId="33" xfId="0" applyNumberFormat="1" applyFont="1" applyBorder="1" applyAlignment="1" applyProtection="1">
      <alignment horizontal="right"/>
      <protection locked="0"/>
    </xf>
    <xf numFmtId="1" fontId="13" fillId="11" borderId="34" xfId="0" applyNumberFormat="1" applyFont="1" applyFill="1" applyBorder="1" applyAlignment="1" applyProtection="1">
      <alignment horizontal="right"/>
      <protection locked="0"/>
    </xf>
    <xf numFmtId="0" fontId="13" fillId="11" borderId="35" xfId="0" applyFont="1" applyFill="1" applyBorder="1" applyAlignment="1" applyProtection="1">
      <alignment horizontal="left"/>
      <protection locked="0"/>
    </xf>
    <xf numFmtId="0" fontId="23" fillId="6" borderId="1" xfId="2" applyFont="1" applyFill="1" applyBorder="1" applyAlignment="1" applyProtection="1">
      <alignment horizontal="center"/>
      <protection locked="0"/>
    </xf>
    <xf numFmtId="1" fontId="22" fillId="7" borderId="10" xfId="2" applyNumberFormat="1" applyFont="1" applyFill="1" applyBorder="1" applyAlignment="1">
      <alignment horizontal="center"/>
    </xf>
    <xf numFmtId="0" fontId="13" fillId="6" borderId="10" xfId="0" applyFont="1" applyFill="1" applyBorder="1" applyAlignment="1">
      <alignment horizontal="center"/>
    </xf>
    <xf numFmtId="1" fontId="22" fillId="5" borderId="10" xfId="2" applyNumberFormat="1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1" fontId="22" fillId="6" borderId="39" xfId="2" applyNumberFormat="1" applyFont="1" applyFill="1" applyBorder="1" applyAlignment="1">
      <alignment horizontal="center"/>
    </xf>
    <xf numFmtId="0" fontId="13" fillId="0" borderId="40" xfId="0" applyFont="1" applyBorder="1" applyAlignment="1">
      <alignment horizontal="center"/>
    </xf>
    <xf numFmtId="0" fontId="13" fillId="0" borderId="41" xfId="0" applyFont="1" applyBorder="1" applyAlignment="1">
      <alignment horizontal="center"/>
    </xf>
    <xf numFmtId="0" fontId="13" fillId="0" borderId="41" xfId="1" applyFont="1" applyFill="1" applyBorder="1" applyAlignment="1">
      <alignment horizontal="center"/>
    </xf>
    <xf numFmtId="1" fontId="13" fillId="0" borderId="41" xfId="0" applyNumberFormat="1" applyFont="1" applyBorder="1" applyAlignment="1">
      <alignment horizontal="center"/>
    </xf>
    <xf numFmtId="1" fontId="13" fillId="0" borderId="42" xfId="0" applyNumberFormat="1" applyFont="1" applyBorder="1" applyAlignment="1">
      <alignment horizontal="center"/>
    </xf>
    <xf numFmtId="0" fontId="0" fillId="0" borderId="1" xfId="0" applyBorder="1"/>
    <xf numFmtId="0" fontId="13" fillId="0" borderId="2" xfId="0" applyFont="1" applyBorder="1" applyAlignment="1" applyProtection="1">
      <alignment horizontal="left"/>
      <protection locked="0"/>
    </xf>
    <xf numFmtId="0" fontId="13" fillId="0" borderId="3" xfId="0" applyFont="1" applyBorder="1" applyAlignment="1" applyProtection="1">
      <alignment horizontal="left"/>
      <protection locked="0"/>
    </xf>
    <xf numFmtId="0" fontId="13" fillId="0" borderId="17" xfId="0" applyFont="1" applyBorder="1" applyAlignment="1" applyProtection="1">
      <alignment horizontal="left"/>
      <protection locked="0"/>
    </xf>
    <xf numFmtId="0" fontId="13" fillId="0" borderId="18" xfId="0" applyFont="1" applyBorder="1" applyAlignment="1" applyProtection="1">
      <alignment horizontal="left"/>
      <protection locked="0"/>
    </xf>
    <xf numFmtId="1" fontId="13" fillId="0" borderId="19" xfId="0" applyNumberFormat="1" applyFont="1" applyBorder="1" applyAlignment="1" applyProtection="1">
      <alignment horizontal="left"/>
      <protection locked="0"/>
    </xf>
    <xf numFmtId="0" fontId="13" fillId="0" borderId="20" xfId="0" applyFont="1" applyBorder="1" applyAlignment="1" applyProtection="1">
      <alignment horizontal="left"/>
      <protection locked="0"/>
    </xf>
    <xf numFmtId="0" fontId="13" fillId="0" borderId="21" xfId="0" applyFont="1" applyBorder="1" applyAlignment="1" applyProtection="1">
      <alignment horizontal="left"/>
      <protection locked="0"/>
    </xf>
    <xf numFmtId="1" fontId="13" fillId="0" borderId="22" xfId="0" applyNumberFormat="1" applyFont="1" applyBorder="1" applyAlignment="1" applyProtection="1">
      <alignment horizontal="left"/>
      <protection locked="0"/>
    </xf>
    <xf numFmtId="0" fontId="13" fillId="0" borderId="43" xfId="0" applyFont="1" applyBorder="1" applyAlignment="1" applyProtection="1">
      <alignment horizontal="left"/>
      <protection locked="0"/>
    </xf>
    <xf numFmtId="0" fontId="13" fillId="0" borderId="44" xfId="0" applyFont="1" applyBorder="1" applyAlignment="1" applyProtection="1">
      <alignment horizontal="left"/>
      <protection locked="0"/>
    </xf>
    <xf numFmtId="0" fontId="13" fillId="0" borderId="45" xfId="0" applyFont="1" applyBorder="1" applyAlignment="1" applyProtection="1">
      <alignment horizontal="left"/>
      <protection locked="0"/>
    </xf>
    <xf numFmtId="0" fontId="20" fillId="12" borderId="25" xfId="0" applyFont="1" applyFill="1" applyBorder="1" applyAlignment="1" applyProtection="1">
      <alignment horizontal="left"/>
      <protection locked="0"/>
    </xf>
    <xf numFmtId="0" fontId="21" fillId="12" borderId="26" xfId="0" applyFont="1" applyFill="1" applyBorder="1" applyAlignment="1" applyProtection="1">
      <alignment horizontal="center"/>
      <protection locked="0"/>
    </xf>
    <xf numFmtId="0" fontId="13" fillId="12" borderId="26" xfId="0" applyFont="1" applyFill="1" applyBorder="1" applyAlignment="1" applyProtection="1">
      <alignment horizontal="center"/>
      <protection locked="0"/>
    </xf>
    <xf numFmtId="0" fontId="13" fillId="12" borderId="26" xfId="0" applyFont="1" applyFill="1" applyBorder="1"/>
    <xf numFmtId="1" fontId="13" fillId="12" borderId="36" xfId="0" applyNumberFormat="1" applyFont="1" applyFill="1" applyBorder="1"/>
    <xf numFmtId="0" fontId="20" fillId="13" borderId="25" xfId="0" applyFont="1" applyFill="1" applyBorder="1" applyAlignment="1" applyProtection="1">
      <alignment horizontal="left"/>
      <protection locked="0"/>
    </xf>
    <xf numFmtId="0" fontId="21" fillId="13" borderId="26" xfId="0" applyFont="1" applyFill="1" applyBorder="1" applyAlignment="1" applyProtection="1">
      <alignment horizontal="center"/>
      <protection locked="0"/>
    </xf>
    <xf numFmtId="0" fontId="13" fillId="13" borderId="26" xfId="0" applyFont="1" applyFill="1" applyBorder="1" applyAlignment="1" applyProtection="1">
      <alignment horizontal="center"/>
      <protection locked="0"/>
    </xf>
    <xf numFmtId="0" fontId="13" fillId="13" borderId="26" xfId="0" applyFont="1" applyFill="1" applyBorder="1"/>
    <xf numFmtId="1" fontId="13" fillId="13" borderId="36" xfId="0" applyNumberFormat="1" applyFont="1" applyFill="1" applyBorder="1"/>
    <xf numFmtId="0" fontId="13" fillId="0" borderId="20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21" xfId="1" applyFont="1" applyFill="1" applyBorder="1" applyAlignment="1">
      <alignment horizontal="center"/>
    </xf>
    <xf numFmtId="1" fontId="13" fillId="0" borderId="21" xfId="0" applyNumberFormat="1" applyFont="1" applyBorder="1" applyAlignment="1">
      <alignment horizontal="center"/>
    </xf>
    <xf numFmtId="1" fontId="13" fillId="0" borderId="22" xfId="0" applyNumberFormat="1" applyFont="1" applyBorder="1" applyAlignment="1">
      <alignment horizontal="center"/>
    </xf>
  </cellXfs>
  <cellStyles count="3">
    <cellStyle name="Bad" xfId="1" builtinId="27"/>
    <cellStyle name="Normal" xfId="0" builtinId="0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1247775</xdr:colOff>
      <xdr:row>0</xdr:row>
      <xdr:rowOff>38100</xdr:rowOff>
    </xdr:from>
    <xdr:to>
      <xdr:col>4</xdr:col>
      <xdr:colOff>2144891</xdr:colOff>
      <xdr:row>6</xdr:row>
      <xdr:rowOff>102234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CCC2636-030B-45A3-9EDE-440965F73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6650" y="38100"/>
          <a:ext cx="899021" cy="1250949"/>
        </a:xfrm>
        <a:prstGeom prst="rect">
          <a:avLst/>
        </a:prstGeom>
      </xdr:spPr>
    </xdr:pic>
    <xdr:clientData/>
  </xdr:twoCellAnchor>
  <xdr:twoCellAnchor editAs="oneCell">
    <xdr:from>
      <xdr:col>0</xdr:col>
      <xdr:colOff>38099</xdr:colOff>
      <xdr:row>0</xdr:row>
      <xdr:rowOff>47625</xdr:rowOff>
    </xdr:from>
    <xdr:to>
      <xdr:col>0</xdr:col>
      <xdr:colOff>1483552</xdr:colOff>
      <xdr:row>2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1C7DDDB-DBE1-47C7-BA56-AC0EE1E53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" y="47625"/>
          <a:ext cx="1445453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76"/>
  <sheetViews>
    <sheetView tabSelected="1" topLeftCell="A4" zoomScaleNormal="100" zoomScaleSheetLayoutView="82" workbookViewId="0">
      <selection activeCell="E53" sqref="E53"/>
    </sheetView>
  </sheetViews>
  <sheetFormatPr defaultRowHeight="12.75" x14ac:dyDescent="0.2"/>
  <cols>
    <col min="1" max="1" width="23.7109375" customWidth="1"/>
    <col min="2" max="2" width="23.85546875" customWidth="1"/>
    <col min="3" max="3" width="23.140625" customWidth="1"/>
    <col min="4" max="4" width="22.85546875" customWidth="1"/>
    <col min="5" max="5" width="32.5703125" customWidth="1"/>
  </cols>
  <sheetData>
    <row r="2" spans="1:5" s="1" customFormat="1" ht="12" x14ac:dyDescent="0.2">
      <c r="A2" s="4"/>
      <c r="B2" s="5"/>
      <c r="C2" s="4"/>
    </row>
    <row r="3" spans="1:5" ht="23.25" x14ac:dyDescent="0.35">
      <c r="A3" s="6"/>
      <c r="B3" s="7"/>
    </row>
    <row r="4" spans="1:5" ht="20.25" x14ac:dyDescent="0.3">
      <c r="A4" s="17" t="s">
        <v>41</v>
      </c>
      <c r="B4" s="7"/>
    </row>
    <row r="5" spans="1:5" s="8" customFormat="1" x14ac:dyDescent="0.2">
      <c r="A5" s="3"/>
      <c r="B5" s="9"/>
      <c r="C5" s="2"/>
      <c r="D5" s="3"/>
    </row>
    <row r="6" spans="1:5" s="13" customFormat="1" x14ac:dyDescent="0.2">
      <c r="A6" s="13" t="s">
        <v>1</v>
      </c>
      <c r="B6" s="14" t="s">
        <v>42</v>
      </c>
      <c r="C6" s="15"/>
    </row>
    <row r="7" spans="1:5" s="13" customFormat="1" x14ac:dyDescent="0.2">
      <c r="A7" s="13" t="s">
        <v>9</v>
      </c>
      <c r="B7" s="16" t="s">
        <v>43</v>
      </c>
      <c r="D7" s="16"/>
    </row>
    <row r="8" spans="1:5" s="13" customFormat="1" x14ac:dyDescent="0.2">
      <c r="A8" s="13" t="s">
        <v>28</v>
      </c>
      <c r="B8" s="16" t="s">
        <v>30</v>
      </c>
      <c r="D8" s="16"/>
    </row>
    <row r="9" spans="1:5" s="13" customFormat="1" x14ac:dyDescent="0.2">
      <c r="A9" s="13" t="s">
        <v>29</v>
      </c>
      <c r="B9" s="16" t="s">
        <v>31</v>
      </c>
      <c r="D9" s="16"/>
    </row>
    <row r="10" spans="1:5" s="13" customFormat="1" x14ac:dyDescent="0.2">
      <c r="B10" s="16"/>
      <c r="D10" s="16"/>
    </row>
    <row r="11" spans="1:5" s="13" customFormat="1" x14ac:dyDescent="0.2">
      <c r="A11" s="18" t="s">
        <v>2</v>
      </c>
      <c r="D11" s="16"/>
    </row>
    <row r="12" spans="1:5" s="8" customFormat="1" x14ac:dyDescent="0.2">
      <c r="A12" s="18" t="s">
        <v>3</v>
      </c>
      <c r="B12" s="13"/>
      <c r="C12" s="3"/>
      <c r="D12" s="3"/>
    </row>
    <row r="13" spans="1:5" s="20" customFormat="1" x14ac:dyDescent="0.2">
      <c r="A13" s="18" t="s">
        <v>27</v>
      </c>
      <c r="B13" s="13"/>
      <c r="C13" s="19"/>
      <c r="D13" s="19"/>
    </row>
    <row r="14" spans="1:5" s="11" customFormat="1" ht="11.25" x14ac:dyDescent="0.2">
      <c r="A14" s="10"/>
      <c r="B14" s="10"/>
      <c r="C14" s="10"/>
      <c r="D14" s="10"/>
      <c r="E14" s="12"/>
    </row>
    <row r="15" spans="1:5" s="11" customFormat="1" ht="11.25" x14ac:dyDescent="0.2">
      <c r="A15" s="10"/>
      <c r="B15" s="10"/>
      <c r="C15" s="10"/>
    </row>
    <row r="16" spans="1:5" s="8" customFormat="1" ht="13.15" customHeight="1" x14ac:dyDescent="0.2">
      <c r="A16" s="21"/>
      <c r="B16" s="22"/>
      <c r="C16" s="22"/>
      <c r="D16" s="22"/>
      <c r="E16" s="22"/>
    </row>
    <row r="17" spans="1:5" s="8" customFormat="1" ht="13.15" customHeight="1" thickBot="1" x14ac:dyDescent="0.25">
      <c r="A17" s="23" t="s">
        <v>68</v>
      </c>
      <c r="B17" s="24" t="s">
        <v>36</v>
      </c>
      <c r="C17" s="24"/>
      <c r="D17" s="24" t="s">
        <v>30</v>
      </c>
      <c r="E17" s="24" t="s">
        <v>31</v>
      </c>
    </row>
    <row r="18" spans="1:5" s="8" customFormat="1" ht="13.15" customHeight="1" thickBot="1" x14ac:dyDescent="0.25">
      <c r="A18" s="25" t="s">
        <v>8</v>
      </c>
      <c r="B18" s="26" t="s">
        <v>4</v>
      </c>
      <c r="C18" s="26" t="s">
        <v>5</v>
      </c>
      <c r="D18" s="26" t="s">
        <v>6</v>
      </c>
      <c r="E18" s="26" t="s">
        <v>7</v>
      </c>
    </row>
    <row r="19" spans="1:5" s="8" customFormat="1" ht="13.5" thickBot="1" x14ac:dyDescent="0.25">
      <c r="A19" s="13"/>
      <c r="B19" s="22"/>
      <c r="C19" s="13"/>
      <c r="D19" s="13"/>
      <c r="E19" s="13"/>
    </row>
    <row r="20" spans="1:5" s="8" customFormat="1" ht="26.25" thickBot="1" x14ac:dyDescent="0.25">
      <c r="A20" s="27" t="s">
        <v>0</v>
      </c>
      <c r="B20" s="28" t="s">
        <v>10</v>
      </c>
      <c r="C20" s="29" t="s">
        <v>11</v>
      </c>
      <c r="D20" s="30" t="s">
        <v>25</v>
      </c>
      <c r="E20" s="31" t="s">
        <v>26</v>
      </c>
    </row>
    <row r="21" spans="1:5" s="8" customFormat="1" ht="16.5" thickBot="1" x14ac:dyDescent="0.3">
      <c r="A21" s="32" t="s">
        <v>24</v>
      </c>
      <c r="B21" s="33"/>
      <c r="C21" s="34"/>
      <c r="D21" s="35"/>
      <c r="E21" s="36"/>
    </row>
    <row r="22" spans="1:5" s="8" customFormat="1" ht="16.5" thickBot="1" x14ac:dyDescent="0.3">
      <c r="A22" s="122" t="s">
        <v>44</v>
      </c>
      <c r="B22" s="123"/>
      <c r="C22" s="124"/>
      <c r="D22" s="125"/>
      <c r="E22" s="126"/>
    </row>
    <row r="23" spans="1:5" s="8" customFormat="1" x14ac:dyDescent="0.2">
      <c r="A23" s="37" t="s">
        <v>62</v>
      </c>
      <c r="B23" s="38" t="s">
        <v>51</v>
      </c>
      <c r="C23" s="39">
        <v>1</v>
      </c>
      <c r="D23" s="40">
        <v>612</v>
      </c>
      <c r="E23" s="41">
        <f>C23*D23</f>
        <v>612</v>
      </c>
    </row>
    <row r="24" spans="1:5" s="8" customFormat="1" x14ac:dyDescent="0.2">
      <c r="A24" s="42" t="s">
        <v>67</v>
      </c>
      <c r="B24" s="43" t="s">
        <v>51</v>
      </c>
      <c r="C24" s="44">
        <v>1</v>
      </c>
      <c r="D24" s="45">
        <v>666</v>
      </c>
      <c r="E24" s="46">
        <f>C24*D24</f>
        <v>666</v>
      </c>
    </row>
    <row r="25" spans="1:5" s="8" customFormat="1" x14ac:dyDescent="0.2">
      <c r="A25" s="42" t="s">
        <v>46</v>
      </c>
      <c r="B25" s="43" t="s">
        <v>48</v>
      </c>
      <c r="C25" s="44">
        <v>1</v>
      </c>
      <c r="D25" s="45">
        <v>538</v>
      </c>
      <c r="E25" s="46">
        <f t="shared" ref="E25:E33" si="0">C25*D25</f>
        <v>538</v>
      </c>
    </row>
    <row r="26" spans="1:5" s="8" customFormat="1" x14ac:dyDescent="0.2">
      <c r="A26" s="42" t="s">
        <v>47</v>
      </c>
      <c r="B26" s="43" t="s">
        <v>48</v>
      </c>
      <c r="C26" s="44">
        <v>1</v>
      </c>
      <c r="D26" s="45">
        <v>663</v>
      </c>
      <c r="E26" s="46">
        <f t="shared" si="0"/>
        <v>663</v>
      </c>
    </row>
    <row r="27" spans="1:5" s="8" customFormat="1" x14ac:dyDescent="0.2">
      <c r="A27" s="42" t="s">
        <v>63</v>
      </c>
      <c r="B27" s="43" t="s">
        <v>52</v>
      </c>
      <c r="C27" s="44">
        <v>2</v>
      </c>
      <c r="D27" s="45">
        <v>757</v>
      </c>
      <c r="E27" s="46">
        <f t="shared" ref="E27:E29" si="1">C27*D27</f>
        <v>1514</v>
      </c>
    </row>
    <row r="28" spans="1:5" s="8" customFormat="1" x14ac:dyDescent="0.2">
      <c r="A28" s="42" t="s">
        <v>64</v>
      </c>
      <c r="B28" s="43" t="s">
        <v>52</v>
      </c>
      <c r="C28" s="44">
        <v>2</v>
      </c>
      <c r="D28" s="45">
        <v>790</v>
      </c>
      <c r="E28" s="46">
        <f t="shared" si="1"/>
        <v>1580</v>
      </c>
    </row>
    <row r="29" spans="1:5" s="8" customFormat="1" x14ac:dyDescent="0.2">
      <c r="A29" s="42" t="s">
        <v>65</v>
      </c>
      <c r="B29" s="43" t="s">
        <v>52</v>
      </c>
      <c r="C29" s="44">
        <v>1</v>
      </c>
      <c r="D29" s="45">
        <v>891</v>
      </c>
      <c r="E29" s="46">
        <f t="shared" si="1"/>
        <v>891</v>
      </c>
    </row>
    <row r="30" spans="1:5" s="8" customFormat="1" x14ac:dyDescent="0.2">
      <c r="A30" s="42" t="s">
        <v>66</v>
      </c>
      <c r="B30" s="43" t="s">
        <v>52</v>
      </c>
      <c r="C30" s="44">
        <v>1</v>
      </c>
      <c r="D30" s="45">
        <v>780</v>
      </c>
      <c r="E30" s="46">
        <f t="shared" si="0"/>
        <v>780</v>
      </c>
    </row>
    <row r="31" spans="1:5" s="8" customFormat="1" x14ac:dyDescent="0.2">
      <c r="A31" s="42" t="s">
        <v>53</v>
      </c>
      <c r="B31" s="43" t="s">
        <v>33</v>
      </c>
      <c r="C31" s="44">
        <v>1</v>
      </c>
      <c r="D31" s="45">
        <v>854</v>
      </c>
      <c r="E31" s="46">
        <f t="shared" si="0"/>
        <v>854</v>
      </c>
    </row>
    <row r="32" spans="1:5" s="8" customFormat="1" x14ac:dyDescent="0.2">
      <c r="A32" s="42" t="s">
        <v>54</v>
      </c>
      <c r="B32" s="43" t="s">
        <v>33</v>
      </c>
      <c r="C32" s="44">
        <v>3</v>
      </c>
      <c r="D32" s="45">
        <v>854</v>
      </c>
      <c r="E32" s="46">
        <f t="shared" si="0"/>
        <v>2562</v>
      </c>
    </row>
    <row r="33" spans="1:5" s="8" customFormat="1" ht="13.5" thickBot="1" x14ac:dyDescent="0.25">
      <c r="A33" s="132" t="s">
        <v>49</v>
      </c>
      <c r="B33" s="133" t="s">
        <v>34</v>
      </c>
      <c r="C33" s="134">
        <v>3</v>
      </c>
      <c r="D33" s="135">
        <v>1002</v>
      </c>
      <c r="E33" s="136">
        <f t="shared" si="0"/>
        <v>3006</v>
      </c>
    </row>
    <row r="34" spans="1:5" s="8" customFormat="1" ht="15.75" x14ac:dyDescent="0.25">
      <c r="A34" s="127" t="s">
        <v>45</v>
      </c>
      <c r="B34" s="128"/>
      <c r="C34" s="129"/>
      <c r="D34" s="130"/>
      <c r="E34" s="131"/>
    </row>
    <row r="35" spans="1:5" s="8" customFormat="1" x14ac:dyDescent="0.2">
      <c r="A35" s="105" t="s">
        <v>46</v>
      </c>
      <c r="B35" s="106" t="s">
        <v>48</v>
      </c>
      <c r="C35" s="107">
        <v>1</v>
      </c>
      <c r="D35" s="108">
        <v>538</v>
      </c>
      <c r="E35" s="109">
        <f t="shared" ref="E35:E39" si="2">C35*D35</f>
        <v>538</v>
      </c>
    </row>
    <row r="36" spans="1:5" s="8" customFormat="1" x14ac:dyDescent="0.2">
      <c r="A36" s="42" t="s">
        <v>47</v>
      </c>
      <c r="B36" s="43" t="s">
        <v>48</v>
      </c>
      <c r="C36" s="44">
        <v>1</v>
      </c>
      <c r="D36" s="45">
        <v>663</v>
      </c>
      <c r="E36" s="46">
        <f t="shared" si="2"/>
        <v>663</v>
      </c>
    </row>
    <row r="37" spans="1:5" s="8" customFormat="1" x14ac:dyDescent="0.2">
      <c r="A37" s="42" t="s">
        <v>53</v>
      </c>
      <c r="B37" s="43" t="s">
        <v>33</v>
      </c>
      <c r="C37" s="44">
        <v>1</v>
      </c>
      <c r="D37" s="45">
        <v>854</v>
      </c>
      <c r="E37" s="46">
        <f t="shared" si="2"/>
        <v>854</v>
      </c>
    </row>
    <row r="38" spans="1:5" s="8" customFormat="1" x14ac:dyDescent="0.2">
      <c r="A38" s="42" t="s">
        <v>49</v>
      </c>
      <c r="B38" s="43" t="s">
        <v>34</v>
      </c>
      <c r="C38" s="44">
        <v>1</v>
      </c>
      <c r="D38" s="45">
        <v>1002</v>
      </c>
      <c r="E38" s="46">
        <f t="shared" si="2"/>
        <v>1002</v>
      </c>
    </row>
    <row r="39" spans="1:5" s="8" customFormat="1" ht="13.5" thickBot="1" x14ac:dyDescent="0.25">
      <c r="A39" s="132" t="s">
        <v>50</v>
      </c>
      <c r="B39" s="133" t="s">
        <v>34</v>
      </c>
      <c r="C39" s="134">
        <v>3</v>
      </c>
      <c r="D39" s="135">
        <v>1145</v>
      </c>
      <c r="E39" s="136">
        <f t="shared" si="2"/>
        <v>3435</v>
      </c>
    </row>
    <row r="40" spans="1:5" s="8" customFormat="1" ht="15" thickBot="1" x14ac:dyDescent="0.25">
      <c r="A40" s="103" t="s">
        <v>12</v>
      </c>
      <c r="B40" s="100">
        <f>100*C40/C55</f>
        <v>30</v>
      </c>
      <c r="C40" s="101">
        <f>SUM(C23:C39)</f>
        <v>24</v>
      </c>
      <c r="D40" s="104"/>
      <c r="E40" s="57">
        <f>SUM(E23:E39)</f>
        <v>20158</v>
      </c>
    </row>
    <row r="41" spans="1:5" s="8" customFormat="1" ht="15" thickBot="1" x14ac:dyDescent="0.25">
      <c r="A41" s="47"/>
      <c r="B41" s="48"/>
      <c r="C41" s="49"/>
      <c r="D41" s="50"/>
      <c r="E41" s="51"/>
    </row>
    <row r="42" spans="1:5" s="8" customFormat="1" ht="16.5" thickBot="1" x14ac:dyDescent="0.3">
      <c r="A42" s="52" t="s">
        <v>13</v>
      </c>
      <c r="B42" s="53"/>
      <c r="C42" s="54"/>
      <c r="D42" s="55"/>
      <c r="E42" s="56"/>
    </row>
    <row r="43" spans="1:5" s="8" customFormat="1" x14ac:dyDescent="0.2">
      <c r="A43" s="37" t="s">
        <v>53</v>
      </c>
      <c r="B43" s="38" t="s">
        <v>33</v>
      </c>
      <c r="C43" s="39">
        <v>6</v>
      </c>
      <c r="D43" s="40">
        <v>854</v>
      </c>
      <c r="E43" s="41">
        <f t="shared" ref="E43:E52" si="3">C43*D43</f>
        <v>5124</v>
      </c>
    </row>
    <row r="44" spans="1:5" x14ac:dyDescent="0.2">
      <c r="A44" s="42" t="s">
        <v>54</v>
      </c>
      <c r="B44" s="43" t="s">
        <v>33</v>
      </c>
      <c r="C44" s="44">
        <v>3</v>
      </c>
      <c r="D44" s="45">
        <v>854</v>
      </c>
      <c r="E44" s="46">
        <f t="shared" si="3"/>
        <v>2562</v>
      </c>
    </row>
    <row r="45" spans="1:5" x14ac:dyDescent="0.2">
      <c r="A45" s="42" t="s">
        <v>61</v>
      </c>
      <c r="B45" s="43" t="s">
        <v>33</v>
      </c>
      <c r="C45" s="44">
        <v>2</v>
      </c>
      <c r="D45" s="45">
        <v>895</v>
      </c>
      <c r="E45" s="46">
        <f t="shared" si="3"/>
        <v>1790</v>
      </c>
    </row>
    <row r="46" spans="1:5" x14ac:dyDescent="0.2">
      <c r="A46" s="42" t="s">
        <v>55</v>
      </c>
      <c r="B46" s="43" t="s">
        <v>56</v>
      </c>
      <c r="C46" s="44">
        <v>1</v>
      </c>
      <c r="D46" s="45">
        <v>818</v>
      </c>
      <c r="E46" s="46">
        <f t="shared" si="3"/>
        <v>818</v>
      </c>
    </row>
    <row r="47" spans="1:5" x14ac:dyDescent="0.2">
      <c r="A47" s="42" t="s">
        <v>49</v>
      </c>
      <c r="B47" s="43" t="s">
        <v>34</v>
      </c>
      <c r="C47" s="44">
        <v>22</v>
      </c>
      <c r="D47" s="45">
        <v>1002</v>
      </c>
      <c r="E47" s="46">
        <f t="shared" si="3"/>
        <v>22044</v>
      </c>
    </row>
    <row r="48" spans="1:5" x14ac:dyDescent="0.2">
      <c r="A48" s="42" t="s">
        <v>57</v>
      </c>
      <c r="B48" s="43" t="s">
        <v>34</v>
      </c>
      <c r="C48" s="44">
        <v>6</v>
      </c>
      <c r="D48" s="45">
        <v>1015</v>
      </c>
      <c r="E48" s="46">
        <f t="shared" si="3"/>
        <v>6090</v>
      </c>
    </row>
    <row r="49" spans="1:5" x14ac:dyDescent="0.2">
      <c r="A49" s="42" t="s">
        <v>50</v>
      </c>
      <c r="B49" s="43" t="s">
        <v>34</v>
      </c>
      <c r="C49" s="44">
        <v>6</v>
      </c>
      <c r="D49" s="45">
        <v>1145</v>
      </c>
      <c r="E49" s="46">
        <f>C48*D49</f>
        <v>6870</v>
      </c>
    </row>
    <row r="50" spans="1:5" x14ac:dyDescent="0.2">
      <c r="A50" s="42" t="s">
        <v>58</v>
      </c>
      <c r="B50" s="43" t="s">
        <v>35</v>
      </c>
      <c r="C50" s="43">
        <v>1</v>
      </c>
      <c r="D50" s="45">
        <v>1250</v>
      </c>
      <c r="E50" s="46">
        <f t="shared" si="3"/>
        <v>1250</v>
      </c>
    </row>
    <row r="51" spans="1:5" x14ac:dyDescent="0.2">
      <c r="A51" s="42" t="s">
        <v>59</v>
      </c>
      <c r="B51" s="43" t="s">
        <v>35</v>
      </c>
      <c r="C51" s="43">
        <v>6</v>
      </c>
      <c r="D51" s="45">
        <v>1555</v>
      </c>
      <c r="E51" s="46">
        <f t="shared" si="3"/>
        <v>9330</v>
      </c>
    </row>
    <row r="52" spans="1:5" ht="13.5" thickBot="1" x14ac:dyDescent="0.25">
      <c r="A52" s="132" t="s">
        <v>60</v>
      </c>
      <c r="B52" s="133" t="s">
        <v>35</v>
      </c>
      <c r="C52" s="133">
        <v>3</v>
      </c>
      <c r="D52" s="135">
        <v>1824</v>
      </c>
      <c r="E52" s="136">
        <f t="shared" si="3"/>
        <v>5472</v>
      </c>
    </row>
    <row r="53" spans="1:5" ht="15" thickBot="1" x14ac:dyDescent="0.25">
      <c r="A53" s="99" t="s">
        <v>12</v>
      </c>
      <c r="B53" s="100">
        <f>100*C53/C55</f>
        <v>70</v>
      </c>
      <c r="C53" s="101">
        <f>SUM(C43:C52)</f>
        <v>56</v>
      </c>
      <c r="D53" s="102"/>
      <c r="E53" s="57">
        <f>SUM(E43:E52)</f>
        <v>61350</v>
      </c>
    </row>
    <row r="54" spans="1:5" ht="13.5" thickBot="1" x14ac:dyDescent="0.25">
      <c r="A54" s="58"/>
      <c r="B54" s="59"/>
      <c r="C54" s="59"/>
      <c r="D54" s="60"/>
      <c r="E54" s="60"/>
    </row>
    <row r="55" spans="1:5" ht="13.5" thickBot="1" x14ac:dyDescent="0.25">
      <c r="A55" s="61" t="s">
        <v>14</v>
      </c>
      <c r="B55" s="62"/>
      <c r="C55" s="63">
        <f>C40+C53</f>
        <v>80</v>
      </c>
      <c r="D55" s="64"/>
      <c r="E55" s="65">
        <f>E40+E53</f>
        <v>81508</v>
      </c>
    </row>
    <row r="56" spans="1:5" x14ac:dyDescent="0.2">
      <c r="A56" s="66"/>
      <c r="B56" s="66"/>
      <c r="C56" s="66"/>
      <c r="D56" s="67"/>
      <c r="E56" s="68"/>
    </row>
    <row r="57" spans="1:5" ht="13.5" thickBot="1" x14ac:dyDescent="0.25">
      <c r="A57" s="66"/>
      <c r="B57" s="66"/>
      <c r="C57" s="66"/>
      <c r="D57" s="66"/>
      <c r="E57" s="69"/>
    </row>
    <row r="58" spans="1:5" x14ac:dyDescent="0.2">
      <c r="A58" s="70" t="s">
        <v>15</v>
      </c>
      <c r="B58" s="71"/>
      <c r="C58" s="72"/>
      <c r="D58" s="73">
        <f>C58*2.47105</f>
        <v>0</v>
      </c>
      <c r="E58" s="74" t="s">
        <v>16</v>
      </c>
    </row>
    <row r="59" spans="1:5" x14ac:dyDescent="0.2">
      <c r="A59" s="75" t="s">
        <v>17</v>
      </c>
      <c r="B59" s="76"/>
      <c r="C59" s="77">
        <v>0</v>
      </c>
      <c r="D59" s="78">
        <f>C59*2.47105</f>
        <v>0</v>
      </c>
      <c r="E59" s="79" t="s">
        <v>16</v>
      </c>
    </row>
    <row r="60" spans="1:5" ht="13.5" thickBot="1" x14ac:dyDescent="0.25">
      <c r="A60" s="80" t="s">
        <v>18</v>
      </c>
      <c r="B60" s="81"/>
      <c r="C60" s="82"/>
      <c r="D60" s="83" t="e">
        <f>E55/D59</f>
        <v>#DIV/0!</v>
      </c>
      <c r="E60" s="84" t="s">
        <v>19</v>
      </c>
    </row>
    <row r="61" spans="1:5" ht="13.5" thickBot="1" x14ac:dyDescent="0.25">
      <c r="A61" s="66"/>
      <c r="B61" s="66"/>
      <c r="C61" s="66"/>
      <c r="D61" s="66"/>
      <c r="E61" s="66"/>
    </row>
    <row r="62" spans="1:5" x14ac:dyDescent="0.2">
      <c r="A62" s="85" t="s">
        <v>20</v>
      </c>
      <c r="B62" s="86"/>
      <c r="C62" s="87"/>
      <c r="D62" s="88">
        <f>E40/C40</f>
        <v>839.91666666666663</v>
      </c>
      <c r="E62" s="89" t="s">
        <v>21</v>
      </c>
    </row>
    <row r="63" spans="1:5" x14ac:dyDescent="0.2">
      <c r="A63" s="90" t="s">
        <v>22</v>
      </c>
      <c r="B63" s="91"/>
      <c r="C63" s="92"/>
      <c r="D63" s="93">
        <f>E53/C53</f>
        <v>1095.5357142857142</v>
      </c>
      <c r="E63" s="94" t="s">
        <v>21</v>
      </c>
    </row>
    <row r="64" spans="1:5" ht="13.5" thickBot="1" x14ac:dyDescent="0.25">
      <c r="A64" s="80" t="s">
        <v>23</v>
      </c>
      <c r="B64" s="95"/>
      <c r="C64" s="96"/>
      <c r="D64" s="97">
        <f>E55/C55</f>
        <v>1018.85</v>
      </c>
      <c r="E64" s="98" t="s">
        <v>21</v>
      </c>
    </row>
    <row r="65" spans="1:5" ht="13.5" thickBot="1" x14ac:dyDescent="0.25">
      <c r="A65" s="13"/>
      <c r="B65" s="13"/>
      <c r="C65" s="13"/>
      <c r="D65" s="13"/>
      <c r="E65" s="13"/>
    </row>
    <row r="66" spans="1:5" x14ac:dyDescent="0.2">
      <c r="A66" s="119" t="s">
        <v>37</v>
      </c>
      <c r="B66" s="120" t="s">
        <v>39</v>
      </c>
      <c r="C66" s="121" t="s">
        <v>38</v>
      </c>
    </row>
    <row r="67" spans="1:5" x14ac:dyDescent="0.2">
      <c r="A67" s="113" t="s">
        <v>32</v>
      </c>
      <c r="B67" s="114">
        <f>C23+C24+C25+C26+C35+C36</f>
        <v>6</v>
      </c>
      <c r="C67" s="115">
        <f>100*B67/C40</f>
        <v>25</v>
      </c>
    </row>
    <row r="68" spans="1:5" x14ac:dyDescent="0.2">
      <c r="A68" s="113" t="s">
        <v>33</v>
      </c>
      <c r="B68" s="114">
        <f>C30+C31+C37+C32+C29+C28+C27</f>
        <v>11</v>
      </c>
      <c r="C68" s="115">
        <f>100*B68/C40</f>
        <v>45.833333333333336</v>
      </c>
    </row>
    <row r="69" spans="1:5" x14ac:dyDescent="0.2">
      <c r="A69" s="113" t="s">
        <v>34</v>
      </c>
      <c r="B69" s="114">
        <f>C33+C39+C38</f>
        <v>7</v>
      </c>
      <c r="C69" s="115">
        <f>100*B69/C40</f>
        <v>29.166666666666668</v>
      </c>
    </row>
    <row r="70" spans="1:5" ht="13.5" thickBot="1" x14ac:dyDescent="0.25">
      <c r="A70" s="116" t="s">
        <v>35</v>
      </c>
      <c r="B70" s="117">
        <v>0</v>
      </c>
      <c r="C70" s="118">
        <f>100*B70/C40</f>
        <v>0</v>
      </c>
    </row>
    <row r="71" spans="1:5" ht="13.5" thickBot="1" x14ac:dyDescent="0.25">
      <c r="A71" s="110"/>
      <c r="B71" s="111"/>
      <c r="C71" s="112"/>
    </row>
    <row r="72" spans="1:5" x14ac:dyDescent="0.2">
      <c r="A72" s="119" t="s">
        <v>40</v>
      </c>
      <c r="B72" s="120" t="s">
        <v>39</v>
      </c>
      <c r="C72" s="121" t="s">
        <v>38</v>
      </c>
    </row>
    <row r="73" spans="1:5" x14ac:dyDescent="0.2">
      <c r="A73" s="113" t="s">
        <v>32</v>
      </c>
      <c r="B73" s="114">
        <v>0</v>
      </c>
      <c r="C73" s="115">
        <f>100*B73/C53</f>
        <v>0</v>
      </c>
    </row>
    <row r="74" spans="1:5" x14ac:dyDescent="0.2">
      <c r="A74" s="113" t="s">
        <v>33</v>
      </c>
      <c r="B74" s="114">
        <f>C43+C44+C45+C46</f>
        <v>12</v>
      </c>
      <c r="C74" s="115">
        <f>100*B74/C53</f>
        <v>21.428571428571427</v>
      </c>
    </row>
    <row r="75" spans="1:5" x14ac:dyDescent="0.2">
      <c r="A75" s="113" t="s">
        <v>34</v>
      </c>
      <c r="B75" s="114">
        <f>C47+C48+C49</f>
        <v>34</v>
      </c>
      <c r="C75" s="115">
        <f>100*B75/C53</f>
        <v>60.714285714285715</v>
      </c>
    </row>
    <row r="76" spans="1:5" ht="13.5" thickBot="1" x14ac:dyDescent="0.25">
      <c r="A76" s="116" t="s">
        <v>35</v>
      </c>
      <c r="B76" s="117">
        <f>C50+C51+C52</f>
        <v>10</v>
      </c>
      <c r="C76" s="118">
        <f>100*B76/C53</f>
        <v>17.857142857142858</v>
      </c>
    </row>
  </sheetData>
  <phoneticPr fontId="1" type="noConversion"/>
  <printOptions horizontalCentered="1"/>
  <pageMargins left="0.23622047244094491" right="0.23622047244094491" top="0.35433070866141736" bottom="0.74803149606299213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SOA</vt:lpstr>
      <vt:lpstr>SOA!Print_Area</vt:lpstr>
      <vt:lpstr>SOA!Print_Titles</vt:lpstr>
    </vt:vector>
  </TitlesOfParts>
  <Company>Michael Cook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ECE Finishes Schedule</dc:title>
  <dc:creator>Tony Clark</dc:creator>
  <cp:lastModifiedBy>Kean Elliott</cp:lastModifiedBy>
  <cp:lastPrinted>2011-07-05T08:19:26Z</cp:lastPrinted>
  <dcterms:created xsi:type="dcterms:W3CDTF">2006-09-25T13:29:28Z</dcterms:created>
  <dcterms:modified xsi:type="dcterms:W3CDTF">2025-11-21T15:54:27Z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