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CB\01_Projects\VISTRY SOUTH EAST (96)\CB_96_282 Land West Of Imberhorne Lane, East Grinstead\_0xx Overall Layouts\0_Mix\"/>
    </mc:Choice>
  </mc:AlternateContent>
  <xr:revisionPtr revIDLastSave="0" documentId="13_ncr:1_{BB594866-743A-464F-BADA-1111C7714AA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Overall Mix" sheetId="6" r:id="rId1"/>
    <sheet name="Sheet1" sheetId="7" r:id="rId2"/>
  </sheets>
  <definedNames>
    <definedName name="_xlnm.Print_Area" localSheetId="0">'Overall Mix'!#REF!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8" i="6" l="1"/>
  <c r="O111" i="6"/>
  <c r="O110" i="6"/>
  <c r="O109" i="6"/>
  <c r="O107" i="6"/>
  <c r="O106" i="6"/>
  <c r="O103" i="6"/>
  <c r="O102" i="6"/>
  <c r="O101" i="6"/>
  <c r="O100" i="6"/>
  <c r="O116" i="6" l="1"/>
  <c r="O114" i="6"/>
  <c r="O118" i="6" s="1"/>
  <c r="K67" i="6" l="1"/>
  <c r="L54" i="6"/>
  <c r="L44" i="6"/>
  <c r="K91" i="6"/>
  <c r="L89" i="6"/>
  <c r="L86" i="6"/>
  <c r="L48" i="6"/>
  <c r="L91" i="6" l="1"/>
  <c r="L24" i="6"/>
  <c r="K79" i="6"/>
  <c r="L77" i="6"/>
  <c r="L74" i="6"/>
  <c r="K93" i="6"/>
  <c r="L65" i="6"/>
  <c r="L62" i="6"/>
  <c r="L61" i="6"/>
  <c r="L58" i="6"/>
  <c r="L57" i="6"/>
  <c r="L56" i="6"/>
  <c r="L55" i="6"/>
  <c r="L51" i="6"/>
  <c r="L50" i="6"/>
  <c r="L49" i="6"/>
  <c r="L47" i="6"/>
  <c r="L46" i="6"/>
  <c r="L45" i="6"/>
  <c r="L43" i="6"/>
  <c r="K36" i="6"/>
  <c r="L34" i="6"/>
  <c r="L33" i="6"/>
  <c r="K31" i="6"/>
  <c r="L31" i="6" s="1"/>
  <c r="L29" i="6"/>
  <c r="L28" i="6"/>
  <c r="L27" i="6"/>
  <c r="L26" i="6"/>
  <c r="L25" i="6"/>
  <c r="L23" i="6"/>
  <c r="L22" i="6"/>
  <c r="L21" i="6"/>
  <c r="L17" i="6"/>
  <c r="L16" i="6"/>
  <c r="L15" i="6"/>
  <c r="L14" i="6"/>
  <c r="L11" i="6"/>
  <c r="K95" i="6" l="1"/>
  <c r="L67" i="6"/>
  <c r="L79" i="6"/>
  <c r="L36" i="6"/>
  <c r="L93" i="6" l="1"/>
  <c r="L95" i="6"/>
</calcChain>
</file>

<file path=xl/sharedStrings.xml><?xml version="1.0" encoding="utf-8"?>
<sst xmlns="http://schemas.openxmlformats.org/spreadsheetml/2006/main" count="176" uniqueCount="83">
  <si>
    <t>DESCRIPTION</t>
  </si>
  <si>
    <t>NO</t>
  </si>
  <si>
    <t>SQ.FT</t>
  </si>
  <si>
    <t>2 BEDROOM HOUSE</t>
  </si>
  <si>
    <t>TOTAL</t>
  </si>
  <si>
    <t>SQ.M</t>
  </si>
  <si>
    <t>NAME</t>
  </si>
  <si>
    <t>HEIGHT</t>
  </si>
  <si>
    <t>(NET)</t>
  </si>
  <si>
    <t>SQ.FT (N)</t>
  </si>
  <si>
    <t>3 BEDROOM HOUSE</t>
  </si>
  <si>
    <t>4 BEDROOM HOUSE</t>
  </si>
  <si>
    <t>1 BEDROOM MAISONETTE</t>
  </si>
  <si>
    <t>2 BEDROOM FLAT</t>
  </si>
  <si>
    <t>1 BEDROOM FLAT</t>
  </si>
  <si>
    <t>(GROSS)</t>
  </si>
  <si>
    <t>5 BEDROOM HOUSE</t>
  </si>
  <si>
    <t>LAND WEST OF IMBERHORNE LANE, EAST GRINSTEAD</t>
  </si>
  <si>
    <t>3 BEDROOM TOWN HOUSE</t>
  </si>
  <si>
    <t>M241</t>
  </si>
  <si>
    <t>M356</t>
  </si>
  <si>
    <t>M354</t>
  </si>
  <si>
    <t>M451</t>
  </si>
  <si>
    <t>M473</t>
  </si>
  <si>
    <t>M461</t>
  </si>
  <si>
    <t>M466</t>
  </si>
  <si>
    <t>M462</t>
  </si>
  <si>
    <t>M467</t>
  </si>
  <si>
    <t>M481</t>
  </si>
  <si>
    <t>M571</t>
  </si>
  <si>
    <t>M581</t>
  </si>
  <si>
    <t>M242</t>
  </si>
  <si>
    <t>M352</t>
  </si>
  <si>
    <t>M464</t>
  </si>
  <si>
    <t>1 BED</t>
  </si>
  <si>
    <t>2 BED</t>
  </si>
  <si>
    <t>3 BED</t>
  </si>
  <si>
    <t>4 BED</t>
  </si>
  <si>
    <t>4 BEDROOM TOWN HOUSE</t>
  </si>
  <si>
    <t>M364</t>
  </si>
  <si>
    <t>M591</t>
  </si>
  <si>
    <t>5 BED</t>
  </si>
  <si>
    <t>Market</t>
  </si>
  <si>
    <t>2 bed</t>
  </si>
  <si>
    <t>3 bed</t>
  </si>
  <si>
    <t>4 bed</t>
  </si>
  <si>
    <t>5 bed</t>
  </si>
  <si>
    <t>1 bed flat</t>
  </si>
  <si>
    <t>2 bed flat</t>
  </si>
  <si>
    <t>Market Total</t>
  </si>
  <si>
    <t>Affordable Total</t>
  </si>
  <si>
    <t>Total</t>
  </si>
  <si>
    <t>Affordable</t>
  </si>
  <si>
    <t>5 BEDROOM TOWN HOUSE</t>
  </si>
  <si>
    <t>REF</t>
  </si>
  <si>
    <t>VISTRY PRIVATE</t>
  </si>
  <si>
    <t>VISTRY AFFORDABLE TOTAL</t>
  </si>
  <si>
    <t>VISTRY PRIVATE TOTAL</t>
  </si>
  <si>
    <t>GRAND TOTAL</t>
  </si>
  <si>
    <r>
      <t xml:space="preserve">VISTRY AFFORDABLE RENT  </t>
    </r>
    <r>
      <rPr>
        <b/>
        <sz val="18"/>
        <color rgb="FFFF0000"/>
        <rFont val="Gill Sans"/>
        <family val="2"/>
      </rPr>
      <t>*</t>
    </r>
  </si>
  <si>
    <r>
      <t xml:space="preserve">VISTRY AFFORDABLE SHARED OWNERSHIP  </t>
    </r>
    <r>
      <rPr>
        <b/>
        <sz val="18"/>
        <color rgb="FF1A53FF"/>
        <rFont val="Gill Sans"/>
        <family val="2"/>
      </rPr>
      <t>*</t>
    </r>
  </si>
  <si>
    <t>VISTRY RENT TOTAL</t>
  </si>
  <si>
    <t>VISTRY SHARED OWNERSHIP TOTAL</t>
  </si>
  <si>
    <t>BLOCK B</t>
  </si>
  <si>
    <t>BLOCK C</t>
  </si>
  <si>
    <t>BLOCK D</t>
  </si>
  <si>
    <t>BLOCK A</t>
  </si>
  <si>
    <t xml:space="preserve">1BM (GRD) </t>
  </si>
  <si>
    <t>1BM (1ST)</t>
  </si>
  <si>
    <t>BLOCK E</t>
  </si>
  <si>
    <t>3BW</t>
  </si>
  <si>
    <t>M463</t>
  </si>
  <si>
    <t>M474</t>
  </si>
  <si>
    <t>VISTRY HOMES</t>
  </si>
  <si>
    <t>3 BEDROOM HOUSE - M4(3)</t>
  </si>
  <si>
    <t>1 BEDROOM MAISONETTE - M4(3)</t>
  </si>
  <si>
    <t>1 BEDROOM FLAT - M4(3)</t>
  </si>
  <si>
    <r>
      <t xml:space="preserve">VISTRY AFFORDABLE FIRST HOMES  </t>
    </r>
    <r>
      <rPr>
        <b/>
        <sz val="18"/>
        <color rgb="FF00B050"/>
        <rFont val="Gill Sans"/>
        <family val="2"/>
      </rPr>
      <t>*</t>
    </r>
  </si>
  <si>
    <t>VISTRY FIRST HOMES TOTAL</t>
  </si>
  <si>
    <t>1 bed maisonette</t>
  </si>
  <si>
    <t>2 bed house</t>
  </si>
  <si>
    <t>3 bed house</t>
  </si>
  <si>
    <t>4 bed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</si>
</sst>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Gill San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Gill Sans"/>
      <family val="2"/>
    </font>
    <font>
      <b/>
      <sz val="24"/>
      <color theme="1"/>
      <name val="Gill Sans"/>
      <family val="2"/>
    </font>
    <font>
      <sz val="11"/>
      <color theme="1"/>
      <name val="Gill Sans"/>
      <family val="2"/>
    </font>
    <font>
      <b/>
      <sz val="11"/>
      <color theme="1"/>
      <name val="Gill Sans"/>
      <family val="2"/>
    </font>
    <font>
      <b/>
      <sz val="12"/>
      <color theme="1"/>
      <name val="Gill Sans"/>
      <family val="2"/>
    </font>
    <font>
      <sz val="28"/>
      <color theme="1"/>
      <name val="Gill Sans"/>
      <family val="2"/>
    </font>
    <font>
      <sz val="11"/>
      <color rgb="FF3F3F76"/>
      <name val="Calibri"/>
      <family val="2"/>
      <scheme val="minor"/>
    </font>
    <font>
      <b/>
      <sz val="16"/>
      <color theme="1"/>
      <name val="Gill Sans"/>
      <family val="2"/>
    </font>
    <font>
      <b/>
      <sz val="22"/>
      <color theme="1"/>
      <name val="Gill Sans"/>
      <family val="2"/>
    </font>
    <font>
      <b/>
      <sz val="28"/>
      <color theme="1"/>
      <name val="Gill Sans"/>
      <family val="2"/>
    </font>
    <font>
      <sz val="9"/>
      <color theme="1"/>
      <name val="Gill Sans"/>
      <family val="2"/>
    </font>
    <font>
      <b/>
      <sz val="14"/>
      <color theme="1"/>
      <name val="Gill Sans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B050"/>
      <name val="Calibri"/>
      <family val="2"/>
      <scheme val="minor"/>
    </font>
    <font>
      <b/>
      <sz val="18"/>
      <color rgb="FFFF0000"/>
      <name val="Gill Sans"/>
      <family val="2"/>
    </font>
    <font>
      <b/>
      <sz val="18"/>
      <color rgb="FF1A53FF"/>
      <name val="Gill Sans"/>
      <family val="2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1"/>
      <name val="Gill Sans"/>
      <family val="2"/>
    </font>
    <font>
      <b/>
      <sz val="11"/>
      <name val="Gill Sans"/>
      <family val="2"/>
    </font>
    <font>
      <sz val="16"/>
      <color theme="1"/>
      <name val="Gill Sans"/>
      <family val="2"/>
    </font>
    <font>
      <b/>
      <sz val="18"/>
      <color rgb="FF00B050"/>
      <name val="Gill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C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2" fillId="2" borderId="1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2" borderId="1" applyNumberFormat="0" applyFont="0" applyAlignment="0" applyProtection="0"/>
    <xf numFmtId="0" fontId="15" fillId="7" borderId="2" applyNumberFormat="0" applyAlignment="0" applyProtection="0"/>
    <xf numFmtId="9" fontId="2" fillId="0" borderId="0" applyFont="0" applyFill="0" applyBorder="0" applyAlignment="0" applyProtection="0"/>
  </cellStyleXfs>
  <cellXfs count="123">
    <xf numFmtId="0" fontId="0" fillId="0" borderId="0" xfId="0"/>
    <xf numFmtId="0" fontId="5" fillId="0" borderId="0" xfId="0" applyFont="1"/>
    <xf numFmtId="0" fontId="6" fillId="0" borderId="0" xfId="0" applyFont="1"/>
    <xf numFmtId="0" fontId="0" fillId="3" borderId="0" xfId="0" applyFill="1"/>
    <xf numFmtId="0" fontId="11" fillId="3" borderId="0" xfId="0" applyFont="1" applyFill="1"/>
    <xf numFmtId="0" fontId="9" fillId="4" borderId="0" xfId="1" applyFont="1" applyFill="1" applyBorder="1"/>
    <xf numFmtId="0" fontId="9" fillId="4" borderId="0" xfId="1" applyFont="1" applyFill="1" applyBorder="1" applyAlignment="1">
      <alignment horizontal="center"/>
    </xf>
    <xf numFmtId="0" fontId="11" fillId="0" borderId="0" xfId="0" applyFont="1"/>
    <xf numFmtId="0" fontId="3" fillId="0" borderId="0" xfId="0" applyFont="1"/>
    <xf numFmtId="0" fontId="10" fillId="4" borderId="0" xfId="1" applyFont="1" applyFill="1" applyBorder="1" applyAlignment="1">
      <alignment horizontal="left"/>
    </xf>
    <xf numFmtId="1" fontId="14" fillId="4" borderId="0" xfId="1" applyNumberFormat="1" applyFont="1" applyFill="1" applyBorder="1" applyAlignment="1">
      <alignment horizontal="center"/>
    </xf>
    <xf numFmtId="0" fontId="13" fillId="5" borderId="0" xfId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3" fillId="5" borderId="0" xfId="1" applyFont="1" applyFill="1" applyBorder="1" applyAlignment="1">
      <alignment horizontal="center" vertical="center"/>
    </xf>
    <xf numFmtId="1" fontId="13" fillId="5" borderId="0" xfId="1" applyNumberFormat="1" applyFont="1" applyFill="1" applyBorder="1" applyAlignment="1">
      <alignment horizontal="center" vertical="center"/>
    </xf>
    <xf numFmtId="0" fontId="4" fillId="0" borderId="0" xfId="0" applyFont="1"/>
    <xf numFmtId="0" fontId="17" fillId="4" borderId="0" xfId="1" applyFont="1" applyFill="1" applyBorder="1" applyAlignment="1">
      <alignment vertical="center"/>
    </xf>
    <xf numFmtId="0" fontId="18" fillId="4" borderId="0" xfId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3" borderId="0" xfId="0" applyFont="1" applyFill="1"/>
    <xf numFmtId="0" fontId="5" fillId="3" borderId="0" xfId="0" applyFont="1" applyFill="1"/>
    <xf numFmtId="0" fontId="3" fillId="3" borderId="0" xfId="0" applyFont="1" applyFill="1"/>
    <xf numFmtId="0" fontId="13" fillId="3" borderId="0" xfId="1" applyFont="1" applyFill="1" applyBorder="1" applyAlignment="1">
      <alignment horizontal="left"/>
    </xf>
    <xf numFmtId="0" fontId="0" fillId="3" borderId="0" xfId="1" applyFont="1" applyFill="1" applyBorder="1"/>
    <xf numFmtId="0" fontId="3" fillId="3" borderId="0" xfId="1" applyFont="1" applyFill="1" applyBorder="1"/>
    <xf numFmtId="0" fontId="2" fillId="3" borderId="0" xfId="1" applyFont="1" applyFill="1" applyBorder="1"/>
    <xf numFmtId="1" fontId="12" fillId="6" borderId="0" xfId="1" applyNumberFormat="1" applyFont="1" applyFill="1" applyBorder="1" applyAlignment="1">
      <alignment horizontal="center" vertical="center"/>
    </xf>
    <xf numFmtId="1" fontId="12" fillId="3" borderId="0" xfId="1" applyNumberFormat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horizontal="center"/>
    </xf>
    <xf numFmtId="0" fontId="1" fillId="6" borderId="0" xfId="1" applyFont="1" applyFill="1" applyBorder="1" applyAlignment="1">
      <alignment horizontal="left" vertical="center"/>
    </xf>
    <xf numFmtId="0" fontId="13" fillId="5" borderId="0" xfId="1" applyFont="1" applyFill="1" applyBorder="1" applyAlignment="1">
      <alignment horizontal="left" vertical="center"/>
    </xf>
    <xf numFmtId="0" fontId="13" fillId="3" borderId="0" xfId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20" fillId="5" borderId="0" xfId="1" applyFont="1" applyFill="1" applyBorder="1" applyAlignment="1">
      <alignment horizontal="left"/>
    </xf>
    <xf numFmtId="1" fontId="12" fillId="5" borderId="0" xfId="1" applyNumberFormat="1" applyFont="1" applyFill="1" applyBorder="1" applyAlignment="1">
      <alignment horizontal="left" vertical="center"/>
    </xf>
    <xf numFmtId="0" fontId="21" fillId="3" borderId="0" xfId="0" applyFont="1" applyFill="1"/>
    <xf numFmtId="0" fontId="25" fillId="3" borderId="0" xfId="0" applyFont="1" applyFill="1"/>
    <xf numFmtId="0" fontId="25" fillId="0" borderId="0" xfId="0" applyFont="1"/>
    <xf numFmtId="0" fontId="12" fillId="6" borderId="0" xfId="1" applyFont="1" applyFill="1" applyBorder="1" applyAlignment="1">
      <alignment horizontal="left" vertical="center"/>
    </xf>
    <xf numFmtId="9" fontId="12" fillId="6" borderId="0" xfId="30" applyFont="1" applyFill="1" applyBorder="1" applyAlignment="1">
      <alignment horizontal="center" vertical="center"/>
    </xf>
    <xf numFmtId="0" fontId="26" fillId="8" borderId="3" xfId="0" applyFont="1" applyFill="1" applyBorder="1"/>
    <xf numFmtId="0" fontId="26" fillId="0" borderId="3" xfId="0" applyFont="1" applyBorder="1"/>
    <xf numFmtId="1" fontId="26" fillId="6" borderId="3" xfId="0" applyNumberFormat="1" applyFont="1" applyFill="1" applyBorder="1"/>
    <xf numFmtId="49" fontId="26" fillId="0" borderId="3" xfId="0" applyNumberFormat="1" applyFont="1" applyBorder="1"/>
    <xf numFmtId="0" fontId="26" fillId="6" borderId="3" xfId="0" applyFont="1" applyFill="1" applyBorder="1"/>
    <xf numFmtId="1" fontId="26" fillId="8" borderId="3" xfId="0" applyNumberFormat="1" applyFont="1" applyFill="1" applyBorder="1"/>
    <xf numFmtId="0" fontId="26" fillId="9" borderId="3" xfId="0" applyFont="1" applyFill="1" applyBorder="1"/>
    <xf numFmtId="1" fontId="26" fillId="9" borderId="3" xfId="0" applyNumberFormat="1" applyFont="1" applyFill="1" applyBorder="1"/>
    <xf numFmtId="0" fontId="1" fillId="3" borderId="0" xfId="0" applyFont="1" applyFill="1"/>
    <xf numFmtId="0" fontId="1" fillId="3" borderId="0" xfId="1" applyFont="1" applyFill="1" applyBorder="1" applyAlignment="1">
      <alignment horizontal="left" vertical="center"/>
    </xf>
    <xf numFmtId="0" fontId="1" fillId="3" borderId="0" xfId="1" applyFont="1" applyFill="1" applyBorder="1" applyAlignment="1">
      <alignment horizontal="center" vertical="center"/>
    </xf>
    <xf numFmtId="1" fontId="1" fillId="3" borderId="0" xfId="1" applyNumberFormat="1" applyFont="1" applyFill="1" applyBorder="1" applyAlignment="1">
      <alignment horizontal="center" vertical="center"/>
    </xf>
    <xf numFmtId="0" fontId="1" fillId="6" borderId="0" xfId="1" applyFont="1" applyFill="1" applyBorder="1" applyAlignment="1">
      <alignment horizontal="center" vertical="center"/>
    </xf>
    <xf numFmtId="0" fontId="27" fillId="0" borderId="0" xfId="0" applyFont="1"/>
    <xf numFmtId="0" fontId="27" fillId="3" borderId="0" xfId="0" applyFont="1" applyFill="1" applyAlignment="1">
      <alignment vertical="center"/>
    </xf>
    <xf numFmtId="0" fontId="16" fillId="5" borderId="0" xfId="1" applyFont="1" applyFill="1" applyBorder="1" applyAlignment="1">
      <alignment horizontal="left" vertical="center"/>
    </xf>
    <xf numFmtId="1" fontId="16" fillId="5" borderId="0" xfId="1" applyNumberFormat="1" applyFont="1" applyFill="1" applyBorder="1" applyAlignment="1">
      <alignment horizontal="center" vertical="center"/>
    </xf>
    <xf numFmtId="0" fontId="16" fillId="5" borderId="0" xfId="1" applyFont="1" applyFill="1" applyBorder="1" applyAlignment="1">
      <alignment horizontal="center" vertical="center"/>
    </xf>
    <xf numFmtId="0" fontId="28" fillId="3" borderId="0" xfId="0" applyFont="1" applyFill="1"/>
    <xf numFmtId="0" fontId="27" fillId="0" borderId="0" xfId="0" applyFont="1" applyAlignment="1">
      <alignment vertical="center"/>
    </xf>
    <xf numFmtId="0" fontId="27" fillId="3" borderId="0" xfId="0" applyFont="1" applyFill="1"/>
    <xf numFmtId="1" fontId="16" fillId="5" borderId="0" xfId="1" applyNumberFormat="1" applyFont="1" applyFill="1" applyBorder="1" applyAlignment="1">
      <alignment horizontal="left" vertical="center"/>
    </xf>
    <xf numFmtId="1" fontId="16" fillId="4" borderId="0" xfId="1" applyNumberFormat="1" applyFont="1" applyFill="1" applyBorder="1" applyAlignment="1">
      <alignment horizontal="center" vertical="center"/>
    </xf>
    <xf numFmtId="0" fontId="29" fillId="0" borderId="0" xfId="0" applyFont="1"/>
    <xf numFmtId="0" fontId="4" fillId="0" borderId="0" xfId="0" applyFont="1" applyAlignment="1">
      <alignment vertical="center"/>
    </xf>
    <xf numFmtId="9" fontId="3" fillId="0" borderId="0" xfId="0" applyNumberFormat="1" applyFont="1"/>
    <xf numFmtId="0" fontId="12" fillId="5" borderId="0" xfId="0" applyFont="1" applyFill="1" applyAlignment="1">
      <alignment horizontal="center" vertical="center"/>
    </xf>
    <xf numFmtId="0" fontId="20" fillId="5" borderId="0" xfId="1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/>
    </xf>
    <xf numFmtId="1" fontId="12" fillId="0" borderId="0" xfId="1" applyNumberFormat="1" applyFont="1" applyFill="1" applyBorder="1" applyAlignment="1">
      <alignment horizontal="center" vertical="center"/>
    </xf>
    <xf numFmtId="0" fontId="0" fillId="0" borderId="0" xfId="1" applyFont="1" applyFill="1" applyBorder="1"/>
    <xf numFmtId="0" fontId="32" fillId="3" borderId="0" xfId="0" applyFont="1" applyFill="1"/>
    <xf numFmtId="0" fontId="34" fillId="3" borderId="0" xfId="0" applyFont="1" applyFill="1"/>
    <xf numFmtId="0" fontId="32" fillId="0" borderId="0" xfId="0" applyFont="1"/>
    <xf numFmtId="0" fontId="32" fillId="3" borderId="0" xfId="1" applyFont="1" applyFill="1" applyBorder="1"/>
    <xf numFmtId="0" fontId="10" fillId="4" borderId="0" xfId="1" applyFont="1" applyFill="1" applyBorder="1" applyAlignment="1"/>
    <xf numFmtId="0" fontId="10" fillId="4" borderId="0" xfId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1" applyNumberFormat="1" applyFont="1" applyFill="1" applyBorder="1" applyAlignment="1">
      <alignment horizontal="center"/>
    </xf>
    <xf numFmtId="0" fontId="16" fillId="3" borderId="0" xfId="0" applyFont="1" applyFill="1" applyAlignment="1">
      <alignment horizontal="left"/>
    </xf>
    <xf numFmtId="0" fontId="12" fillId="5" borderId="0" xfId="1" applyFont="1" applyFill="1" applyBorder="1" applyAlignment="1">
      <alignment horizontal="left"/>
    </xf>
    <xf numFmtId="0" fontId="12" fillId="5" borderId="0" xfId="1" applyFont="1" applyFill="1" applyBorder="1" applyAlignment="1">
      <alignment horizontal="center"/>
    </xf>
    <xf numFmtId="0" fontId="16" fillId="5" borderId="0" xfId="0" applyFont="1" applyFill="1" applyAlignment="1">
      <alignment horizontal="left"/>
    </xf>
    <xf numFmtId="0" fontId="16" fillId="5" borderId="0" xfId="0" applyFont="1" applyFill="1" applyAlignment="1">
      <alignment horizontal="left" vertical="center"/>
    </xf>
    <xf numFmtId="164" fontId="1" fillId="3" borderId="0" xfId="1" applyNumberFormat="1" applyFont="1" applyFill="1" applyBorder="1" applyAlignment="1">
      <alignment horizontal="center" vertical="center"/>
    </xf>
    <xf numFmtId="2" fontId="1" fillId="3" borderId="0" xfId="1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164" fontId="1" fillId="6" borderId="0" xfId="1" applyNumberFormat="1" applyFont="1" applyFill="1" applyBorder="1" applyAlignment="1">
      <alignment horizontal="center" vertical="center"/>
    </xf>
    <xf numFmtId="1" fontId="1" fillId="6" borderId="0" xfId="1" applyNumberFormat="1" applyFont="1" applyFill="1" applyBorder="1" applyAlignment="1">
      <alignment horizontal="center" vertical="center"/>
    </xf>
    <xf numFmtId="2" fontId="1" fillId="6" borderId="0" xfId="1" applyNumberFormat="1" applyFont="1" applyFill="1" applyBorder="1" applyAlignment="1">
      <alignment horizontal="center" vertical="center"/>
    </xf>
    <xf numFmtId="1" fontId="35" fillId="6" borderId="0" xfId="1" applyNumberFormat="1" applyFont="1" applyFill="1" applyBorder="1" applyAlignment="1">
      <alignment horizontal="center" vertical="center"/>
    </xf>
    <xf numFmtId="2" fontId="35" fillId="6" borderId="0" xfId="1" applyNumberFormat="1" applyFont="1" applyFill="1" applyBorder="1" applyAlignment="1">
      <alignment horizontal="center" vertical="center"/>
    </xf>
    <xf numFmtId="1" fontId="36" fillId="6" borderId="0" xfId="1" applyNumberFormat="1" applyFont="1" applyFill="1" applyBorder="1" applyAlignment="1">
      <alignment horizontal="center" vertical="center"/>
    </xf>
    <xf numFmtId="0" fontId="12" fillId="5" borderId="0" xfId="1" applyFont="1" applyFill="1" applyBorder="1" applyAlignment="1">
      <alignment horizontal="left" vertical="center"/>
    </xf>
    <xf numFmtId="2" fontId="12" fillId="5" borderId="0" xfId="1" applyNumberFormat="1" applyFont="1" applyFill="1" applyBorder="1" applyAlignment="1">
      <alignment horizontal="left" vertical="center"/>
    </xf>
    <xf numFmtId="0" fontId="37" fillId="5" borderId="0" xfId="0" applyFont="1" applyFill="1" applyAlignment="1">
      <alignment horizontal="left" vertical="center"/>
    </xf>
    <xf numFmtId="0" fontId="12" fillId="3" borderId="0" xfId="1" applyFont="1" applyFill="1" applyBorder="1" applyAlignment="1">
      <alignment horizontal="left"/>
    </xf>
    <xf numFmtId="0" fontId="12" fillId="3" borderId="0" xfId="1" applyFont="1" applyFill="1" applyBorder="1" applyAlignment="1">
      <alignment horizontal="center"/>
    </xf>
    <xf numFmtId="1" fontId="12" fillId="3" borderId="0" xfId="1" applyNumberFormat="1" applyFont="1" applyFill="1" applyBorder="1" applyAlignment="1">
      <alignment horizontal="center"/>
    </xf>
    <xf numFmtId="2" fontId="12" fillId="3" borderId="0" xfId="1" applyNumberFormat="1" applyFont="1" applyFill="1" applyBorder="1" applyAlignment="1">
      <alignment horizontal="center"/>
    </xf>
    <xf numFmtId="0" fontId="37" fillId="3" borderId="0" xfId="0" applyFont="1" applyFill="1"/>
    <xf numFmtId="164" fontId="1" fillId="0" borderId="0" xfId="1" applyNumberFormat="1" applyFont="1" applyFill="1" applyBorder="1" applyAlignment="1">
      <alignment horizontal="center" vertical="center"/>
    </xf>
    <xf numFmtId="1" fontId="1" fillId="0" borderId="0" xfId="1" applyNumberFormat="1" applyFont="1" applyFill="1" applyBorder="1" applyAlignment="1">
      <alignment horizontal="center" vertical="center"/>
    </xf>
    <xf numFmtId="2" fontId="1" fillId="0" borderId="0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0" borderId="0" xfId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center" vertical="center"/>
    </xf>
    <xf numFmtId="49" fontId="0" fillId="0" borderId="0" xfId="0" applyNumberFormat="1"/>
    <xf numFmtId="49" fontId="4" fillId="3" borderId="0" xfId="0" applyNumberFormat="1" applyFont="1" applyFill="1"/>
    <xf numFmtId="49" fontId="16" fillId="3" borderId="0" xfId="0" applyNumberFormat="1" applyFont="1" applyFill="1"/>
    <xf numFmtId="49" fontId="23" fillId="3" borderId="0" xfId="0" applyNumberFormat="1" applyFont="1" applyFill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33" fillId="3" borderId="0" xfId="0" applyNumberFormat="1" applyFont="1" applyFill="1" applyAlignment="1">
      <alignment horizontal="center" vertical="center"/>
    </xf>
    <xf numFmtId="49" fontId="27" fillId="0" borderId="0" xfId="0" applyNumberFormat="1" applyFont="1"/>
    <xf numFmtId="49" fontId="27" fillId="0" borderId="0" xfId="0" applyNumberFormat="1" applyFont="1" applyAlignment="1">
      <alignment vertical="center"/>
    </xf>
    <xf numFmtId="1" fontId="20" fillId="5" borderId="0" xfId="1" applyNumberFormat="1" applyFont="1" applyFill="1" applyBorder="1" applyAlignment="1">
      <alignment horizontal="center" vertical="center"/>
    </xf>
    <xf numFmtId="1" fontId="34" fillId="3" borderId="0" xfId="0" applyNumberFormat="1" applyFont="1" applyFill="1"/>
    <xf numFmtId="0" fontId="19" fillId="3" borderId="0" xfId="0" applyFont="1" applyFill="1" applyAlignment="1">
      <alignment horizontal="center" wrapText="1"/>
    </xf>
  </cellXfs>
  <cellStyles count="31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Input 2" xfId="29" xr:uid="{98E21608-A3FA-43FE-9BBE-2B45BFEE34DB}"/>
    <cellStyle name="Normal" xfId="0" builtinId="0"/>
    <cellStyle name="Note" xfId="1" builtinId="10"/>
    <cellStyle name="Note 2" xfId="28" xr:uid="{1BA0640D-722B-435C-9AA3-DCF659B497F3}"/>
    <cellStyle name="Per cent" xfId="30" builtinId="5"/>
  </cellStyles>
  <dxfs count="0"/>
  <tableStyles count="0" defaultTableStyle="TableStyleMedium2" defaultPivotStyle="PivotStyleLight16"/>
  <colors>
    <mruColors>
      <color rgb="FFFF5757"/>
      <color rgb="FF1A53FF"/>
      <color rgb="FFFF4343"/>
      <color rgb="FFB30000"/>
      <color rgb="FFFFA7A7"/>
      <color rgb="FFEBAF57"/>
      <color rgb="FFE9A745"/>
      <color rgb="FFFFFF99"/>
      <color rgb="FFF7FA90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22CD-0B5A-4B34-844C-0F951ADF8B09}">
  <sheetPr>
    <pageSetUpPr fitToPage="1"/>
  </sheetPr>
  <dimension ref="A2:AC126"/>
  <sheetViews>
    <sheetView showGridLines="0" tabSelected="1" zoomScale="75" zoomScaleNormal="75" zoomScalePageLayoutView="150" workbookViewId="0">
      <selection activeCell="U87" sqref="U87"/>
    </sheetView>
  </sheetViews>
  <sheetFormatPr defaultColWidth="8.85546875" defaultRowHeight="21" x14ac:dyDescent="0.35"/>
  <cols>
    <col min="2" max="2" width="13.140625" customWidth="1"/>
    <col min="3" max="3" width="20.140625" customWidth="1"/>
    <col min="4" max="4" width="38.85546875" customWidth="1"/>
    <col min="5" max="5" width="11.140625" customWidth="1"/>
    <col min="6" max="8" width="12.140625" style="12" customWidth="1"/>
    <col min="9" max="9" width="11.42578125" style="12" customWidth="1"/>
    <col min="10" max="10" width="2.5703125" customWidth="1"/>
    <col min="11" max="11" width="10.28515625" style="12" customWidth="1"/>
    <col min="12" max="12" width="15.85546875" customWidth="1"/>
    <col min="13" max="13" width="16.140625" style="111" customWidth="1"/>
    <col min="14" max="14" width="17.42578125" style="15" customWidth="1"/>
    <col min="15" max="15" width="15.140625" bestFit="1" customWidth="1"/>
    <col min="17" max="17" width="8.85546875" customWidth="1"/>
    <col min="18" max="18" width="15.140625" bestFit="1" customWidth="1"/>
    <col min="19" max="19" width="8.85546875" customWidth="1"/>
    <col min="23" max="23" width="8.85546875" customWidth="1"/>
    <col min="28" max="28" width="8.85546875" customWidth="1"/>
    <col min="30" max="30" width="8.85546875" customWidth="1"/>
  </cols>
  <sheetData>
    <row r="2" spans="1:29" ht="38.450000000000003" customHeight="1" x14ac:dyDescent="0.35"/>
    <row r="3" spans="1:29" s="2" customFormat="1" ht="36.75" customHeight="1" x14ac:dyDescent="0.7">
      <c r="A3" s="19"/>
      <c r="B3" s="17" t="s">
        <v>73</v>
      </c>
      <c r="C3" s="17"/>
      <c r="D3" s="5"/>
      <c r="E3" s="6"/>
      <c r="F3" s="6"/>
      <c r="G3" s="6"/>
      <c r="H3" s="6"/>
      <c r="I3" s="6"/>
      <c r="J3" s="5"/>
      <c r="K3" s="10"/>
      <c r="L3" s="10">
        <v>420</v>
      </c>
      <c r="M3" s="112"/>
    </row>
    <row r="4" spans="1:29" s="1" customFormat="1" ht="31.5" x14ac:dyDescent="0.5">
      <c r="A4" s="20"/>
      <c r="B4" s="16" t="s">
        <v>17</v>
      </c>
      <c r="C4" s="16"/>
      <c r="D4" s="78"/>
      <c r="E4" s="79"/>
      <c r="F4" s="79"/>
      <c r="G4" s="79"/>
      <c r="H4" s="9"/>
      <c r="I4" s="9"/>
      <c r="J4" s="9"/>
      <c r="K4" s="9"/>
      <c r="L4" s="9"/>
      <c r="M4" s="112"/>
    </row>
    <row r="5" spans="1:29" ht="26.45" customHeight="1" x14ac:dyDescent="0.35">
      <c r="A5" s="3"/>
      <c r="B5" s="48"/>
      <c r="C5" s="48"/>
      <c r="D5" s="48"/>
      <c r="E5" s="80"/>
      <c r="F5" s="80"/>
      <c r="G5" s="80"/>
      <c r="H5" s="80"/>
      <c r="I5" s="81"/>
      <c r="J5" s="82"/>
      <c r="K5" s="48"/>
      <c r="L5" s="48"/>
      <c r="M5" s="11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1" customHeight="1" x14ac:dyDescent="0.35">
      <c r="A6" s="3"/>
      <c r="B6" s="33" t="s">
        <v>55</v>
      </c>
      <c r="C6" s="11"/>
      <c r="D6" s="83"/>
      <c r="E6" s="84"/>
      <c r="F6" s="84"/>
      <c r="G6" s="84"/>
      <c r="H6" s="84"/>
      <c r="I6" s="84"/>
      <c r="J6" s="85"/>
      <c r="K6" s="83"/>
      <c r="L6" s="28"/>
      <c r="M6" s="112"/>
      <c r="N6" s="35"/>
      <c r="O6" s="35"/>
      <c r="P6" s="35"/>
      <c r="Q6" s="35"/>
      <c r="R6" s="35"/>
      <c r="S6" s="23"/>
      <c r="T6" s="23"/>
      <c r="U6" s="23"/>
      <c r="V6" s="23"/>
      <c r="W6" s="3"/>
      <c r="X6" s="23"/>
      <c r="Y6" s="23"/>
      <c r="Z6" s="23"/>
      <c r="AA6" s="23"/>
      <c r="AB6" s="23"/>
      <c r="AC6" s="3"/>
    </row>
    <row r="7" spans="1:29" s="8" customFormat="1" ht="15" customHeight="1" x14ac:dyDescent="0.35">
      <c r="A7" s="21"/>
      <c r="B7" s="30" t="s">
        <v>54</v>
      </c>
      <c r="C7" s="30" t="s">
        <v>6</v>
      </c>
      <c r="D7" s="30" t="s">
        <v>0</v>
      </c>
      <c r="E7" s="13" t="s">
        <v>7</v>
      </c>
      <c r="F7" s="13" t="s">
        <v>2</v>
      </c>
      <c r="G7" s="13" t="s">
        <v>5</v>
      </c>
      <c r="H7" s="13" t="s">
        <v>2</v>
      </c>
      <c r="I7" s="13" t="s">
        <v>5</v>
      </c>
      <c r="J7" s="86"/>
      <c r="K7" s="13" t="s">
        <v>4</v>
      </c>
      <c r="L7" s="13" t="s">
        <v>4</v>
      </c>
      <c r="M7" s="112"/>
      <c r="N7" s="21"/>
      <c r="O7" s="122"/>
      <c r="P7" s="21"/>
      <c r="Q7" s="21"/>
      <c r="R7" s="21"/>
      <c r="S7" s="21"/>
      <c r="T7" s="21"/>
      <c r="U7" s="122"/>
      <c r="V7" s="21"/>
      <c r="W7" s="21"/>
      <c r="X7" s="21"/>
      <c r="Y7" s="21"/>
      <c r="Z7" s="122"/>
      <c r="AA7" s="21"/>
      <c r="AB7" s="21"/>
      <c r="AC7" s="21"/>
    </row>
    <row r="8" spans="1:29" s="7" customFormat="1" ht="14.25" customHeight="1" x14ac:dyDescent="0.3">
      <c r="A8" s="4"/>
      <c r="B8" s="68"/>
      <c r="C8" s="68"/>
      <c r="D8" s="68"/>
      <c r="E8" s="69"/>
      <c r="F8" s="69" t="s">
        <v>15</v>
      </c>
      <c r="G8" s="69" t="s">
        <v>15</v>
      </c>
      <c r="H8" s="69" t="s">
        <v>8</v>
      </c>
      <c r="I8" s="70" t="s">
        <v>8</v>
      </c>
      <c r="J8" s="86"/>
      <c r="K8" s="66" t="s">
        <v>1</v>
      </c>
      <c r="L8" s="69" t="s">
        <v>9</v>
      </c>
      <c r="M8" s="113"/>
      <c r="N8" s="4"/>
      <c r="O8" s="122"/>
      <c r="P8" s="4"/>
      <c r="Q8" s="4"/>
      <c r="R8" s="4"/>
      <c r="S8" s="4"/>
      <c r="T8" s="4"/>
      <c r="U8" s="122"/>
      <c r="V8" s="4"/>
      <c r="W8" s="4"/>
      <c r="X8" s="4"/>
      <c r="Y8" s="4"/>
      <c r="Z8" s="122"/>
      <c r="AA8" s="4"/>
      <c r="AB8" s="4"/>
      <c r="AC8" s="4"/>
    </row>
    <row r="9" spans="1:29" s="3" customFormat="1" ht="11.25" customHeight="1" x14ac:dyDescent="0.35">
      <c r="B9" s="49"/>
      <c r="C9" s="49"/>
      <c r="D9" s="49"/>
      <c r="E9" s="87"/>
      <c r="F9" s="51"/>
      <c r="G9" s="88"/>
      <c r="H9" s="51"/>
      <c r="I9" s="88"/>
      <c r="J9" s="89"/>
      <c r="K9" s="50"/>
      <c r="L9" s="51"/>
      <c r="M9" s="112"/>
    </row>
    <row r="10" spans="1:29" s="3" customFormat="1" x14ac:dyDescent="0.35">
      <c r="B10" s="38" t="s">
        <v>35</v>
      </c>
      <c r="C10" s="38"/>
      <c r="D10" s="29"/>
      <c r="E10" s="90"/>
      <c r="F10" s="91"/>
      <c r="G10" s="92"/>
      <c r="H10" s="26"/>
      <c r="I10" s="92"/>
      <c r="J10" s="89"/>
      <c r="K10" s="39"/>
      <c r="L10" s="26"/>
      <c r="M10" s="112"/>
    </row>
    <row r="11" spans="1:29" x14ac:dyDescent="0.25">
      <c r="A11" s="3"/>
      <c r="B11" s="29" t="s">
        <v>19</v>
      </c>
      <c r="C11" s="29"/>
      <c r="D11" s="29" t="s">
        <v>3</v>
      </c>
      <c r="E11" s="90">
        <v>2</v>
      </c>
      <c r="F11" s="91">
        <v>879</v>
      </c>
      <c r="G11" s="92">
        <v>81.63</v>
      </c>
      <c r="H11" s="26">
        <v>864</v>
      </c>
      <c r="I11" s="92">
        <v>80.31</v>
      </c>
      <c r="J11" s="89"/>
      <c r="K11" s="52">
        <v>4</v>
      </c>
      <c r="L11" s="26">
        <f>SUM(H11*K11)</f>
        <v>3456</v>
      </c>
      <c r="M11" s="110"/>
      <c r="N11" s="3"/>
      <c r="O11" s="3"/>
      <c r="P11" s="35"/>
      <c r="Q11" s="35"/>
      <c r="R11" s="35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9.75" customHeight="1" x14ac:dyDescent="0.25">
      <c r="A12" s="3"/>
      <c r="B12" s="49"/>
      <c r="C12" s="49"/>
      <c r="D12" s="49"/>
      <c r="E12" s="87"/>
      <c r="F12" s="51"/>
      <c r="G12" s="88"/>
      <c r="H12" s="27"/>
      <c r="I12" s="88"/>
      <c r="J12" s="89"/>
      <c r="K12" s="50"/>
      <c r="L12" s="27"/>
      <c r="M12" s="110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5">
      <c r="A13" s="3"/>
      <c r="B13" s="38" t="s">
        <v>36</v>
      </c>
      <c r="C13" s="38"/>
      <c r="D13" s="29"/>
      <c r="E13" s="90"/>
      <c r="F13" s="91"/>
      <c r="G13" s="92"/>
      <c r="H13" s="26"/>
      <c r="I13" s="92"/>
      <c r="J13" s="89"/>
      <c r="K13" s="39"/>
      <c r="L13" s="26"/>
      <c r="M13" s="110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5">
      <c r="A14" s="3"/>
      <c r="B14" s="29" t="s">
        <v>32</v>
      </c>
      <c r="C14" s="29"/>
      <c r="D14" s="29" t="s">
        <v>10</v>
      </c>
      <c r="E14" s="90">
        <v>2</v>
      </c>
      <c r="F14" s="91">
        <v>1028</v>
      </c>
      <c r="G14" s="92">
        <v>95.48</v>
      </c>
      <c r="H14" s="26">
        <v>1012</v>
      </c>
      <c r="I14" s="92">
        <v>94.05</v>
      </c>
      <c r="J14" s="89"/>
      <c r="K14" s="52">
        <v>32</v>
      </c>
      <c r="L14" s="26">
        <f t="shared" ref="L14" si="0">SUM(H14*K14)</f>
        <v>32384</v>
      </c>
      <c r="M14" s="110"/>
      <c r="N14" s="3"/>
      <c r="O14" s="25"/>
      <c r="P14" s="23"/>
      <c r="Q14" s="23"/>
      <c r="R14" s="3"/>
      <c r="S14" s="24"/>
      <c r="T14" s="24"/>
      <c r="U14" s="25"/>
      <c r="V14" s="23"/>
      <c r="W14" s="3"/>
      <c r="X14" s="24"/>
      <c r="Y14" s="24"/>
      <c r="Z14" s="25"/>
      <c r="AA14" s="25"/>
      <c r="AB14" s="23"/>
      <c r="AC14" s="3"/>
    </row>
    <row r="15" spans="1:29" x14ac:dyDescent="0.25">
      <c r="A15" s="3"/>
      <c r="B15" s="29" t="s">
        <v>20</v>
      </c>
      <c r="C15" s="29"/>
      <c r="D15" s="29" t="s">
        <v>18</v>
      </c>
      <c r="E15" s="90">
        <v>2.5</v>
      </c>
      <c r="F15" s="91">
        <v>1169</v>
      </c>
      <c r="G15" s="92">
        <v>108.62</v>
      </c>
      <c r="H15" s="26">
        <v>1150</v>
      </c>
      <c r="I15" s="92">
        <v>106.87</v>
      </c>
      <c r="J15" s="89"/>
      <c r="K15" s="52">
        <v>20</v>
      </c>
      <c r="L15" s="26">
        <f>SUM(H15*K15)</f>
        <v>23000</v>
      </c>
      <c r="M15" s="110"/>
      <c r="N15" s="3"/>
      <c r="O15" s="24"/>
      <c r="P15" s="24"/>
      <c r="Q15" s="23"/>
      <c r="R15" s="3"/>
      <c r="S15" s="23"/>
      <c r="T15" s="23"/>
      <c r="U15" s="24"/>
      <c r="V15" s="24"/>
      <c r="W15" s="3"/>
      <c r="X15" s="23"/>
      <c r="Y15" s="23"/>
      <c r="Z15" s="24"/>
      <c r="AA15" s="24"/>
      <c r="AB15" s="23"/>
      <c r="AC15" s="3"/>
    </row>
    <row r="16" spans="1:29" x14ac:dyDescent="0.25">
      <c r="A16" s="3"/>
      <c r="B16" s="29" t="s">
        <v>21</v>
      </c>
      <c r="C16" s="29"/>
      <c r="D16" s="29" t="s">
        <v>10</v>
      </c>
      <c r="E16" s="90">
        <v>2</v>
      </c>
      <c r="F16" s="91">
        <v>1188</v>
      </c>
      <c r="G16" s="92">
        <v>110.4</v>
      </c>
      <c r="H16" s="26">
        <v>1172</v>
      </c>
      <c r="I16" s="92">
        <v>108.87</v>
      </c>
      <c r="J16" s="89"/>
      <c r="K16" s="52">
        <v>35</v>
      </c>
      <c r="L16" s="26">
        <f>SUM(H16*K16)</f>
        <v>41020</v>
      </c>
      <c r="M16" s="110"/>
      <c r="N16" s="3"/>
      <c r="O16" s="24"/>
      <c r="P16" s="24"/>
      <c r="Q16" s="23"/>
      <c r="R16" s="3"/>
      <c r="S16" s="23"/>
      <c r="T16" s="23"/>
      <c r="U16" s="24"/>
      <c r="V16" s="24"/>
      <c r="W16" s="3"/>
      <c r="X16" s="23"/>
      <c r="Y16" s="23"/>
      <c r="Z16" s="24"/>
      <c r="AA16" s="24"/>
      <c r="AB16" s="23"/>
      <c r="AC16" s="3"/>
    </row>
    <row r="17" spans="1:29" x14ac:dyDescent="0.25">
      <c r="A17" s="3"/>
      <c r="B17" s="29" t="s">
        <v>39</v>
      </c>
      <c r="C17" s="29"/>
      <c r="D17" s="29" t="s">
        <v>10</v>
      </c>
      <c r="E17" s="90">
        <v>2</v>
      </c>
      <c r="F17" s="91">
        <v>1201</v>
      </c>
      <c r="G17" s="92">
        <v>111.53</v>
      </c>
      <c r="H17" s="26">
        <v>1184</v>
      </c>
      <c r="I17" s="92">
        <v>109.99</v>
      </c>
      <c r="J17" s="89"/>
      <c r="K17" s="52">
        <v>27</v>
      </c>
      <c r="L17" s="26">
        <f>SUM(H17*K17)</f>
        <v>31968</v>
      </c>
      <c r="M17" s="110"/>
      <c r="N17" s="3"/>
      <c r="O17" s="25"/>
      <c r="P17" s="23"/>
      <c r="Q17" s="23"/>
      <c r="U17" s="25"/>
      <c r="V17" s="23"/>
      <c r="W17" s="3"/>
      <c r="X17" s="24"/>
      <c r="Y17" s="24"/>
      <c r="Z17" s="25"/>
      <c r="AA17" s="25"/>
      <c r="AB17" s="23"/>
      <c r="AC17" s="3"/>
    </row>
    <row r="18" spans="1:29" ht="9.75" customHeight="1" x14ac:dyDescent="0.25">
      <c r="A18" s="3"/>
      <c r="B18" s="49"/>
      <c r="C18" s="49"/>
      <c r="D18" s="49"/>
      <c r="E18" s="87"/>
      <c r="F18" s="51"/>
      <c r="G18" s="88"/>
      <c r="H18" s="27"/>
      <c r="I18" s="88"/>
      <c r="J18" s="89"/>
      <c r="K18" s="50"/>
      <c r="L18" s="27"/>
      <c r="M18" s="110"/>
      <c r="N18" s="3"/>
      <c r="O18" s="3"/>
      <c r="P18" s="3"/>
      <c r="Q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9.75" customHeight="1" x14ac:dyDescent="0.25">
      <c r="A19" s="3"/>
      <c r="B19" s="49"/>
      <c r="C19" s="49"/>
      <c r="D19" s="49"/>
      <c r="E19" s="87"/>
      <c r="F19" s="51"/>
      <c r="G19" s="88"/>
      <c r="H19" s="27"/>
      <c r="I19" s="88"/>
      <c r="J19" s="89"/>
      <c r="K19" s="50"/>
      <c r="L19" s="27"/>
      <c r="M19" s="110"/>
      <c r="N19" s="3"/>
      <c r="O19" s="3"/>
      <c r="P19" s="3"/>
      <c r="Q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5">
      <c r="A20" s="3"/>
      <c r="B20" s="38" t="s">
        <v>37</v>
      </c>
      <c r="C20" s="38"/>
      <c r="D20" s="29"/>
      <c r="E20" s="90"/>
      <c r="F20" s="91"/>
      <c r="G20" s="92"/>
      <c r="H20" s="26"/>
      <c r="I20" s="92"/>
      <c r="J20" s="89"/>
      <c r="K20" s="39"/>
      <c r="L20" s="26"/>
      <c r="M20" s="110"/>
      <c r="N20" s="3"/>
      <c r="O20" s="3"/>
      <c r="P20" s="3"/>
      <c r="Q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3"/>
      <c r="B21" s="29" t="s">
        <v>22</v>
      </c>
      <c r="C21" s="29"/>
      <c r="D21" s="29" t="s">
        <v>11</v>
      </c>
      <c r="E21" s="90">
        <v>2</v>
      </c>
      <c r="F21" s="91">
        <v>1194</v>
      </c>
      <c r="G21" s="92">
        <v>110.93</v>
      </c>
      <c r="H21" s="26">
        <v>1178</v>
      </c>
      <c r="I21" s="92">
        <v>109.41</v>
      </c>
      <c r="J21" s="89"/>
      <c r="K21" s="52">
        <v>6</v>
      </c>
      <c r="L21" s="26">
        <f t="shared" ref="L21:L23" si="1">SUM(H21*K21)</f>
        <v>7068</v>
      </c>
      <c r="M21" s="110"/>
      <c r="N21" s="3"/>
      <c r="O21" s="3"/>
      <c r="P21" s="3"/>
      <c r="Q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5">
      <c r="A22" s="3"/>
      <c r="B22" s="29" t="s">
        <v>23</v>
      </c>
      <c r="C22" s="29"/>
      <c r="D22" s="29" t="s">
        <v>11</v>
      </c>
      <c r="E22" s="90">
        <v>2</v>
      </c>
      <c r="F22" s="91">
        <v>1302</v>
      </c>
      <c r="G22" s="92">
        <v>120.95</v>
      </c>
      <c r="H22" s="26">
        <v>1284</v>
      </c>
      <c r="I22" s="92">
        <v>119.24</v>
      </c>
      <c r="J22" s="89"/>
      <c r="K22" s="52">
        <v>11</v>
      </c>
      <c r="L22" s="26">
        <f t="shared" si="1"/>
        <v>14124</v>
      </c>
      <c r="M22" s="110"/>
      <c r="N22" s="3"/>
      <c r="O22" s="3"/>
      <c r="P22" s="3"/>
      <c r="Q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5">
      <c r="A23" s="3"/>
      <c r="B23" s="29" t="s">
        <v>24</v>
      </c>
      <c r="C23" s="29"/>
      <c r="D23" s="29" t="s">
        <v>11</v>
      </c>
      <c r="E23" s="90">
        <v>2</v>
      </c>
      <c r="F23" s="91">
        <v>1314</v>
      </c>
      <c r="G23" s="92">
        <v>122.07</v>
      </c>
      <c r="H23" s="26">
        <v>1297</v>
      </c>
      <c r="I23" s="92">
        <v>120.46</v>
      </c>
      <c r="J23" s="89"/>
      <c r="K23" s="52">
        <v>20</v>
      </c>
      <c r="L23" s="26">
        <f t="shared" si="1"/>
        <v>25940</v>
      </c>
      <c r="M23" s="110"/>
      <c r="N23" s="3"/>
      <c r="O23" s="3"/>
      <c r="P23" s="3"/>
      <c r="Q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5">
      <c r="A24" s="3"/>
      <c r="B24" s="29" t="s">
        <v>72</v>
      </c>
      <c r="C24" s="29"/>
      <c r="D24" s="29" t="s">
        <v>38</v>
      </c>
      <c r="E24" s="90">
        <v>2.5</v>
      </c>
      <c r="F24" s="91">
        <v>1417</v>
      </c>
      <c r="G24" s="92">
        <v>131.65</v>
      </c>
      <c r="H24" s="26">
        <v>1397</v>
      </c>
      <c r="I24" s="92">
        <v>129.76</v>
      </c>
      <c r="J24" s="89"/>
      <c r="K24" s="52">
        <v>5</v>
      </c>
      <c r="L24" s="26">
        <f t="shared" ref="L24" si="2">SUM(H24*K24)</f>
        <v>6985</v>
      </c>
      <c r="M24" s="110"/>
      <c r="N24" s="3"/>
      <c r="O24" s="3"/>
      <c r="P24" s="3"/>
      <c r="Q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5">
      <c r="A25" s="3"/>
      <c r="B25" s="29" t="s">
        <v>26</v>
      </c>
      <c r="C25" s="29"/>
      <c r="D25" s="29" t="s">
        <v>11</v>
      </c>
      <c r="E25" s="90">
        <v>2</v>
      </c>
      <c r="F25" s="91">
        <v>1422</v>
      </c>
      <c r="G25" s="92">
        <v>132.09</v>
      </c>
      <c r="H25" s="26">
        <v>1404</v>
      </c>
      <c r="I25" s="92">
        <v>130.46</v>
      </c>
      <c r="J25" s="89"/>
      <c r="K25" s="52">
        <v>8</v>
      </c>
      <c r="L25" s="26">
        <f>SUM(H25*K25)</f>
        <v>11232</v>
      </c>
      <c r="M25" s="110"/>
      <c r="N25" s="35"/>
      <c r="O25" s="35"/>
      <c r="P25" s="35"/>
      <c r="Q25" s="35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5">
      <c r="A26" s="3"/>
      <c r="B26" s="29" t="s">
        <v>33</v>
      </c>
      <c r="C26" s="29"/>
      <c r="D26" s="29" t="s">
        <v>38</v>
      </c>
      <c r="E26" s="90">
        <v>2.5</v>
      </c>
      <c r="F26" s="93">
        <v>1226</v>
      </c>
      <c r="G26" s="94">
        <v>113.9</v>
      </c>
      <c r="H26" s="95">
        <v>1209</v>
      </c>
      <c r="I26" s="94">
        <v>112.36</v>
      </c>
      <c r="J26" s="89"/>
      <c r="K26" s="52">
        <v>18</v>
      </c>
      <c r="L26" s="26">
        <f>SUM(H26*K26)</f>
        <v>21762</v>
      </c>
      <c r="M26" s="110"/>
      <c r="N26" s="35"/>
      <c r="O26" s="35"/>
      <c r="P26" s="35"/>
      <c r="Q26" s="35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5">
      <c r="A27" s="3"/>
      <c r="B27" s="29" t="s">
        <v>25</v>
      </c>
      <c r="C27" s="29"/>
      <c r="D27" s="29" t="s">
        <v>11</v>
      </c>
      <c r="E27" s="90">
        <v>2</v>
      </c>
      <c r="F27" s="91">
        <v>1435</v>
      </c>
      <c r="G27" s="92">
        <v>133.33000000000001</v>
      </c>
      <c r="H27" s="26">
        <v>1397</v>
      </c>
      <c r="I27" s="92">
        <v>129.81</v>
      </c>
      <c r="J27" s="89"/>
      <c r="K27" s="52">
        <v>22</v>
      </c>
      <c r="L27" s="26">
        <f>SUM(H27*K27)</f>
        <v>30734</v>
      </c>
      <c r="M27" s="110"/>
      <c r="N27" s="3"/>
    </row>
    <row r="28" spans="1:29" x14ac:dyDescent="0.25">
      <c r="A28" s="3"/>
      <c r="B28" s="29" t="s">
        <v>27</v>
      </c>
      <c r="C28" s="29"/>
      <c r="D28" s="29" t="s">
        <v>11</v>
      </c>
      <c r="E28" s="90">
        <v>2</v>
      </c>
      <c r="F28" s="91">
        <v>1500</v>
      </c>
      <c r="G28" s="92">
        <v>139.38999999999999</v>
      </c>
      <c r="H28" s="26">
        <v>1481</v>
      </c>
      <c r="I28" s="92">
        <v>137.61000000000001</v>
      </c>
      <c r="J28" s="89"/>
      <c r="K28" s="52">
        <v>6</v>
      </c>
      <c r="L28" s="26">
        <f t="shared" ref="L28" si="3">SUM(H28*K28)</f>
        <v>8886</v>
      </c>
      <c r="M28" s="110"/>
      <c r="N28" s="3"/>
    </row>
    <row r="29" spans="1:29" x14ac:dyDescent="0.25">
      <c r="A29" s="3"/>
      <c r="B29" s="29" t="s">
        <v>28</v>
      </c>
      <c r="C29" s="29"/>
      <c r="D29" s="29" t="s">
        <v>11</v>
      </c>
      <c r="E29" s="90">
        <v>2</v>
      </c>
      <c r="F29" s="91">
        <v>1723</v>
      </c>
      <c r="G29" s="92">
        <v>160.08000000000001</v>
      </c>
      <c r="H29" s="26">
        <v>1681</v>
      </c>
      <c r="I29" s="92">
        <v>156.19999999999999</v>
      </c>
      <c r="J29" s="89"/>
      <c r="K29" s="52">
        <v>6</v>
      </c>
      <c r="L29" s="26">
        <f>SUM(H29*K29)</f>
        <v>10086</v>
      </c>
      <c r="M29" s="110"/>
      <c r="N29" s="3"/>
    </row>
    <row r="30" spans="1:29" s="3" customFormat="1" ht="11.25" customHeight="1" x14ac:dyDescent="0.25">
      <c r="B30" s="49"/>
      <c r="C30" s="49"/>
      <c r="D30" s="49"/>
      <c r="E30" s="87"/>
      <c r="F30" s="51"/>
      <c r="G30" s="88"/>
      <c r="H30" s="27"/>
      <c r="I30" s="88"/>
      <c r="J30" s="89"/>
      <c r="K30" s="50"/>
      <c r="L30" s="27"/>
      <c r="M30" s="110"/>
    </row>
    <row r="31" spans="1:29" hidden="1" x14ac:dyDescent="0.25">
      <c r="A31" s="3"/>
      <c r="B31" s="29" t="s">
        <v>29</v>
      </c>
      <c r="C31" s="29"/>
      <c r="D31" s="29" t="s">
        <v>16</v>
      </c>
      <c r="E31" s="90">
        <v>2</v>
      </c>
      <c r="F31" s="91">
        <v>1688</v>
      </c>
      <c r="G31" s="92">
        <v>156.86000000000001</v>
      </c>
      <c r="H31" s="26">
        <v>1669</v>
      </c>
      <c r="I31" s="92">
        <v>155.09</v>
      </c>
      <c r="J31" s="89"/>
      <c r="K31" s="52" t="e">
        <f>SUM(#REF!,#REF!)</f>
        <v>#REF!</v>
      </c>
      <c r="L31" s="26" t="e">
        <f>SUM(H31*K31)</f>
        <v>#REF!</v>
      </c>
      <c r="M31" s="110"/>
      <c r="N31" s="3"/>
    </row>
    <row r="32" spans="1:29" x14ac:dyDescent="0.25">
      <c r="A32" s="3"/>
      <c r="B32" s="38" t="s">
        <v>41</v>
      </c>
      <c r="C32" s="38"/>
      <c r="D32" s="29"/>
      <c r="E32" s="90"/>
      <c r="F32" s="91"/>
      <c r="G32" s="92"/>
      <c r="H32" s="26"/>
      <c r="I32" s="92"/>
      <c r="J32" s="89"/>
      <c r="K32" s="39"/>
      <c r="L32" s="26"/>
      <c r="M32" s="110"/>
      <c r="N32" s="3"/>
    </row>
    <row r="33" spans="1:29" x14ac:dyDescent="0.25">
      <c r="A33" s="3"/>
      <c r="B33" s="29" t="s">
        <v>30</v>
      </c>
      <c r="C33" s="29"/>
      <c r="D33" s="29" t="s">
        <v>16</v>
      </c>
      <c r="E33" s="90">
        <v>2</v>
      </c>
      <c r="F33" s="91">
        <v>1794</v>
      </c>
      <c r="G33" s="92">
        <v>166.64</v>
      </c>
      <c r="H33" s="26">
        <v>1774</v>
      </c>
      <c r="I33" s="92">
        <v>164.77</v>
      </c>
      <c r="J33" s="89"/>
      <c r="K33" s="52">
        <v>21</v>
      </c>
      <c r="L33" s="26">
        <f>SUM(H33*K33)</f>
        <v>37254</v>
      </c>
      <c r="M33" s="110"/>
      <c r="N33" s="3"/>
    </row>
    <row r="34" spans="1:29" x14ac:dyDescent="0.25">
      <c r="A34" s="3"/>
      <c r="B34" s="29" t="s">
        <v>40</v>
      </c>
      <c r="C34" s="29"/>
      <c r="D34" s="29" t="s">
        <v>53</v>
      </c>
      <c r="E34" s="90">
        <v>2.5</v>
      </c>
      <c r="F34" s="91">
        <v>2008</v>
      </c>
      <c r="G34" s="92">
        <v>186.55</v>
      </c>
      <c r="H34" s="26">
        <v>1928</v>
      </c>
      <c r="I34" s="92">
        <v>179.15</v>
      </c>
      <c r="J34" s="89"/>
      <c r="K34" s="52">
        <v>14</v>
      </c>
      <c r="L34" s="26">
        <f>SUM(H34*K34)</f>
        <v>26992</v>
      </c>
      <c r="M34" s="110"/>
      <c r="N34" s="3"/>
    </row>
    <row r="35" spans="1:29" ht="9.75" customHeight="1" x14ac:dyDescent="0.25">
      <c r="A35" s="3"/>
      <c r="B35" s="49"/>
      <c r="C35" s="49"/>
      <c r="D35" s="49"/>
      <c r="E35" s="87"/>
      <c r="F35" s="51"/>
      <c r="G35" s="88"/>
      <c r="H35" s="51"/>
      <c r="I35" s="88"/>
      <c r="J35" s="89"/>
      <c r="K35" s="50"/>
      <c r="L35" s="51"/>
      <c r="M35" s="110"/>
      <c r="N35"/>
    </row>
    <row r="36" spans="1:29" s="59" customFormat="1" ht="21.75" customHeight="1" x14ac:dyDescent="0.35">
      <c r="A36" s="54"/>
      <c r="B36" s="55" t="s">
        <v>57</v>
      </c>
      <c r="C36" s="55"/>
      <c r="D36" s="55"/>
      <c r="E36" s="57"/>
      <c r="F36" s="57"/>
      <c r="G36" s="57"/>
      <c r="H36" s="56"/>
      <c r="I36" s="56"/>
      <c r="J36" s="89"/>
      <c r="K36" s="57">
        <f>SUM(K11,K14:K17,K21:K29,K33:K34)</f>
        <v>255</v>
      </c>
      <c r="L36" s="56">
        <f>SUM(L11,L14:L17,L21:L29,L33:L34)</f>
        <v>332891</v>
      </c>
      <c r="M36" s="114"/>
      <c r="N36" s="58"/>
      <c r="O36" s="54"/>
      <c r="P36" s="54"/>
      <c r="Q36" s="54"/>
      <c r="U36" s="54"/>
      <c r="V36" s="54"/>
      <c r="W36" s="54"/>
      <c r="X36" s="54"/>
      <c r="Y36" s="54"/>
      <c r="Z36" s="54"/>
      <c r="AA36" s="54"/>
      <c r="AB36" s="54"/>
      <c r="AC36" s="54"/>
    </row>
    <row r="37" spans="1:29" ht="29.45" customHeight="1" x14ac:dyDescent="0.25">
      <c r="A37" s="3"/>
      <c r="B37" s="49"/>
      <c r="C37" s="49"/>
      <c r="D37" s="49"/>
      <c r="E37" s="87"/>
      <c r="F37" s="51"/>
      <c r="G37" s="88"/>
      <c r="H37" s="51"/>
      <c r="I37" s="88"/>
      <c r="J37" s="89"/>
      <c r="K37" s="50"/>
      <c r="L37" s="51"/>
      <c r="M37" s="110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s="32" customFormat="1" ht="19.7" customHeight="1" x14ac:dyDescent="0.25">
      <c r="A38" s="18"/>
      <c r="B38" s="67" t="s">
        <v>59</v>
      </c>
      <c r="C38" s="30"/>
      <c r="D38" s="96"/>
      <c r="E38" s="96"/>
      <c r="F38" s="34"/>
      <c r="G38" s="97"/>
      <c r="H38" s="34"/>
      <c r="I38" s="97"/>
      <c r="J38" s="86"/>
      <c r="K38" s="98"/>
      <c r="L38" s="30"/>
      <c r="M38" s="110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</row>
    <row r="39" spans="1:29" s="32" customFormat="1" ht="19.7" customHeight="1" x14ac:dyDescent="0.25">
      <c r="A39" s="18"/>
      <c r="B39" s="30" t="s">
        <v>54</v>
      </c>
      <c r="C39" s="30" t="s">
        <v>6</v>
      </c>
      <c r="D39" s="30" t="s">
        <v>0</v>
      </c>
      <c r="E39" s="13" t="s">
        <v>7</v>
      </c>
      <c r="F39" s="13" t="s">
        <v>2</v>
      </c>
      <c r="G39" s="13" t="s">
        <v>5</v>
      </c>
      <c r="H39" s="13" t="s">
        <v>2</v>
      </c>
      <c r="I39" s="13" t="s">
        <v>5</v>
      </c>
      <c r="J39" s="86"/>
      <c r="K39" s="13" t="s">
        <v>4</v>
      </c>
      <c r="L39" s="13" t="s">
        <v>4</v>
      </c>
      <c r="M39" s="110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</row>
    <row r="40" spans="1:29" s="32" customFormat="1" ht="19.7" customHeight="1" x14ac:dyDescent="0.25">
      <c r="A40" s="18"/>
      <c r="B40" s="68"/>
      <c r="C40" s="68"/>
      <c r="D40" s="68"/>
      <c r="E40" s="69"/>
      <c r="F40" s="69" t="s">
        <v>15</v>
      </c>
      <c r="G40" s="69" t="s">
        <v>15</v>
      </c>
      <c r="H40" s="69" t="s">
        <v>8</v>
      </c>
      <c r="I40" s="70" t="s">
        <v>8</v>
      </c>
      <c r="J40" s="86"/>
      <c r="K40" s="66" t="s">
        <v>1</v>
      </c>
      <c r="L40" s="69" t="s">
        <v>9</v>
      </c>
      <c r="M40" s="110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</row>
    <row r="41" spans="1:29" s="3" customFormat="1" ht="10.5" customHeight="1" x14ac:dyDescent="0.3">
      <c r="B41" s="22"/>
      <c r="C41" s="22"/>
      <c r="D41" s="99"/>
      <c r="E41" s="100"/>
      <c r="F41" s="101"/>
      <c r="G41" s="102"/>
      <c r="H41" s="101"/>
      <c r="I41" s="102"/>
      <c r="J41" s="82"/>
      <c r="K41" s="103"/>
      <c r="L41" s="31"/>
      <c r="M41" s="110"/>
    </row>
    <row r="42" spans="1:29" ht="19.5" customHeight="1" x14ac:dyDescent="0.25">
      <c r="A42" s="3"/>
      <c r="B42" s="38" t="s">
        <v>34</v>
      </c>
      <c r="C42" s="38"/>
      <c r="D42" s="29"/>
      <c r="E42" s="90"/>
      <c r="F42" s="91"/>
      <c r="G42" s="92"/>
      <c r="H42" s="26"/>
      <c r="I42" s="92"/>
      <c r="J42" s="89"/>
      <c r="K42" s="39"/>
      <c r="L42" s="26"/>
      <c r="M42" s="115"/>
      <c r="N42" s="36"/>
      <c r="U42" s="3"/>
      <c r="V42" s="3"/>
      <c r="W42" s="3"/>
      <c r="X42" s="23"/>
      <c r="Y42" s="23"/>
      <c r="Z42" s="23"/>
      <c r="AA42" s="23"/>
      <c r="AB42" s="23"/>
      <c r="AC42" s="3"/>
    </row>
    <row r="43" spans="1:29" ht="19.5" customHeight="1" x14ac:dyDescent="0.25">
      <c r="A43" s="3"/>
      <c r="B43" s="29" t="s">
        <v>63</v>
      </c>
      <c r="C43" s="29"/>
      <c r="D43" s="29" t="s">
        <v>14</v>
      </c>
      <c r="E43" s="90">
        <v>3</v>
      </c>
      <c r="F43" s="91">
        <v>560</v>
      </c>
      <c r="G43" s="92">
        <v>52.04</v>
      </c>
      <c r="H43" s="26">
        <v>552</v>
      </c>
      <c r="I43" s="92">
        <v>51.28</v>
      </c>
      <c r="J43" s="89"/>
      <c r="K43" s="52">
        <v>3</v>
      </c>
      <c r="L43" s="26">
        <f>SUM(H43*K43)</f>
        <v>1656</v>
      </c>
      <c r="M43" s="115"/>
      <c r="N43" s="36"/>
      <c r="U43" s="3"/>
      <c r="V43" s="3"/>
      <c r="W43" s="3"/>
      <c r="X43" s="23"/>
      <c r="Y43" s="23"/>
      <c r="Z43" s="23"/>
      <c r="AA43" s="23"/>
      <c r="AB43" s="23"/>
      <c r="AC43" s="3"/>
    </row>
    <row r="44" spans="1:29" ht="19.5" customHeight="1" x14ac:dyDescent="0.25">
      <c r="A44" s="3"/>
      <c r="B44" s="29" t="s">
        <v>64</v>
      </c>
      <c r="C44" s="29"/>
      <c r="D44" s="29" t="s">
        <v>14</v>
      </c>
      <c r="E44" s="90">
        <v>3</v>
      </c>
      <c r="F44" s="91">
        <v>560</v>
      </c>
      <c r="G44" s="92">
        <v>52.04</v>
      </c>
      <c r="H44" s="26">
        <v>552</v>
      </c>
      <c r="I44" s="92">
        <v>51.28</v>
      </c>
      <c r="J44" s="89"/>
      <c r="K44" s="52">
        <v>6</v>
      </c>
      <c r="L44" s="26">
        <f>SUM(H44*K44)</f>
        <v>3312</v>
      </c>
      <c r="M44" s="115"/>
      <c r="N44" s="36"/>
      <c r="U44" s="3"/>
      <c r="V44" s="3"/>
      <c r="W44" s="3"/>
      <c r="X44" s="23"/>
      <c r="Y44" s="23"/>
      <c r="Z44" s="23"/>
      <c r="AA44" s="23"/>
      <c r="AB44" s="23"/>
      <c r="AC44" s="3"/>
    </row>
    <row r="45" spans="1:29" ht="19.5" customHeight="1" x14ac:dyDescent="0.25">
      <c r="A45" s="3"/>
      <c r="B45" s="29" t="s">
        <v>65</v>
      </c>
      <c r="C45" s="29"/>
      <c r="D45" s="29" t="s">
        <v>14</v>
      </c>
      <c r="E45" s="90">
        <v>3</v>
      </c>
      <c r="F45" s="91">
        <v>555</v>
      </c>
      <c r="G45" s="92">
        <v>51.5</v>
      </c>
      <c r="H45" s="26">
        <v>547</v>
      </c>
      <c r="I45" s="92">
        <v>50.8</v>
      </c>
      <c r="J45" s="89"/>
      <c r="K45" s="52">
        <v>3</v>
      </c>
      <c r="L45" s="26">
        <f t="shared" ref="L45:L51" si="4">SUM(H45*K45)</f>
        <v>1641</v>
      </c>
      <c r="M45" s="115"/>
      <c r="N45" s="36"/>
      <c r="U45" s="3"/>
      <c r="V45" s="3"/>
      <c r="W45" s="3"/>
      <c r="X45" s="24"/>
      <c r="Y45" s="24"/>
      <c r="Z45" s="25"/>
      <c r="AA45" s="25"/>
      <c r="AB45" s="23"/>
      <c r="AC45" s="3"/>
    </row>
    <row r="46" spans="1:29" ht="19.5" customHeight="1" x14ac:dyDescent="0.25">
      <c r="A46" s="3"/>
      <c r="B46" s="29"/>
      <c r="C46" s="29"/>
      <c r="D46" s="29" t="s">
        <v>14</v>
      </c>
      <c r="E46" s="90">
        <v>3</v>
      </c>
      <c r="F46" s="91">
        <v>571</v>
      </c>
      <c r="G46" s="92">
        <v>53.1</v>
      </c>
      <c r="H46" s="26">
        <v>563</v>
      </c>
      <c r="I46" s="92">
        <v>52.3</v>
      </c>
      <c r="J46" s="89"/>
      <c r="K46" s="52">
        <v>3</v>
      </c>
      <c r="L46" s="26">
        <f t="shared" si="4"/>
        <v>1689</v>
      </c>
      <c r="M46" s="115"/>
      <c r="N46" s="36"/>
      <c r="U46" s="3"/>
      <c r="V46" s="3"/>
      <c r="W46" s="3"/>
      <c r="X46" s="24"/>
      <c r="Y46" s="24"/>
      <c r="Z46" s="25"/>
      <c r="AA46" s="25"/>
      <c r="AB46" s="23"/>
      <c r="AC46" s="3"/>
    </row>
    <row r="47" spans="1:29" ht="19.5" customHeight="1" x14ac:dyDescent="0.25">
      <c r="A47" s="3"/>
      <c r="B47" s="29" t="s">
        <v>69</v>
      </c>
      <c r="C47" s="29"/>
      <c r="D47" s="29" t="s">
        <v>14</v>
      </c>
      <c r="E47" s="90">
        <v>3</v>
      </c>
      <c r="F47" s="91">
        <v>555</v>
      </c>
      <c r="G47" s="92">
        <v>51.5</v>
      </c>
      <c r="H47" s="26">
        <v>547</v>
      </c>
      <c r="I47" s="92">
        <v>50.8</v>
      </c>
      <c r="J47" s="89"/>
      <c r="K47" s="52">
        <v>3</v>
      </c>
      <c r="L47" s="26">
        <f t="shared" ref="L47:L49" si="5">SUM(H47*K47)</f>
        <v>1641</v>
      </c>
      <c r="M47" s="115"/>
      <c r="N47" s="36"/>
      <c r="U47" s="3"/>
      <c r="V47" s="3"/>
      <c r="W47" s="3"/>
      <c r="X47" s="24"/>
      <c r="Y47" s="24"/>
      <c r="Z47" s="25"/>
      <c r="AA47" s="25"/>
      <c r="AB47" s="23"/>
      <c r="AC47" s="3"/>
    </row>
    <row r="48" spans="1:29" ht="19.5" customHeight="1" x14ac:dyDescent="0.25">
      <c r="A48" s="3"/>
      <c r="B48" s="29"/>
      <c r="C48" s="29"/>
      <c r="D48" s="29" t="s">
        <v>76</v>
      </c>
      <c r="E48" s="90">
        <v>3</v>
      </c>
      <c r="F48" s="91">
        <v>654</v>
      </c>
      <c r="G48" s="92">
        <v>60.76</v>
      </c>
      <c r="H48" s="26">
        <v>645</v>
      </c>
      <c r="I48" s="92">
        <v>60</v>
      </c>
      <c r="J48" s="89"/>
      <c r="K48" s="52">
        <v>1</v>
      </c>
      <c r="L48" s="26">
        <f t="shared" si="5"/>
        <v>645</v>
      </c>
      <c r="M48" s="115"/>
      <c r="N48" s="36"/>
      <c r="U48" s="3"/>
      <c r="V48" s="3"/>
      <c r="W48" s="3"/>
      <c r="X48" s="24"/>
      <c r="Y48" s="24"/>
      <c r="Z48" s="25"/>
      <c r="AA48" s="25"/>
      <c r="AB48" s="23"/>
      <c r="AC48" s="3"/>
    </row>
    <row r="49" spans="1:29" ht="19.5" customHeight="1" x14ac:dyDescent="0.25">
      <c r="A49" s="3"/>
      <c r="B49" s="29"/>
      <c r="C49" s="29"/>
      <c r="D49" s="29" t="s">
        <v>14</v>
      </c>
      <c r="E49" s="90">
        <v>3</v>
      </c>
      <c r="F49" s="91">
        <v>654</v>
      </c>
      <c r="G49" s="92">
        <v>60.76</v>
      </c>
      <c r="H49" s="26">
        <v>645</v>
      </c>
      <c r="I49" s="92">
        <v>60</v>
      </c>
      <c r="J49" s="89"/>
      <c r="K49" s="52">
        <v>2</v>
      </c>
      <c r="L49" s="26">
        <f t="shared" si="5"/>
        <v>1290</v>
      </c>
      <c r="M49" s="115"/>
      <c r="N49" s="36"/>
      <c r="U49" s="3"/>
      <c r="V49" s="3"/>
      <c r="W49" s="3"/>
      <c r="X49" s="24"/>
      <c r="Y49" s="24"/>
      <c r="Z49" s="25"/>
      <c r="AA49" s="25"/>
      <c r="AB49" s="23"/>
      <c r="AC49" s="3"/>
    </row>
    <row r="50" spans="1:29" ht="19.5" customHeight="1" x14ac:dyDescent="0.25">
      <c r="A50" s="3"/>
      <c r="B50" s="29" t="s">
        <v>67</v>
      </c>
      <c r="C50" s="29"/>
      <c r="D50" s="29" t="s">
        <v>75</v>
      </c>
      <c r="E50" s="90">
        <v>2</v>
      </c>
      <c r="F50" s="91">
        <v>661</v>
      </c>
      <c r="G50" s="92">
        <v>61.44</v>
      </c>
      <c r="H50" s="26">
        <v>652</v>
      </c>
      <c r="I50" s="92">
        <v>60.57</v>
      </c>
      <c r="J50" s="89"/>
      <c r="K50" s="52">
        <v>3</v>
      </c>
      <c r="L50" s="26">
        <f t="shared" si="4"/>
        <v>1956</v>
      </c>
      <c r="M50" s="115"/>
      <c r="N50" s="36"/>
      <c r="U50" s="3"/>
      <c r="V50" s="3"/>
      <c r="W50" s="3"/>
      <c r="X50" s="24"/>
      <c r="Y50" s="24"/>
      <c r="Z50" s="25"/>
      <c r="AA50" s="25"/>
      <c r="AB50" s="23"/>
      <c r="AC50" s="3"/>
    </row>
    <row r="51" spans="1:29" ht="19.5" customHeight="1" x14ac:dyDescent="0.25">
      <c r="A51" s="3"/>
      <c r="B51" s="29" t="s">
        <v>68</v>
      </c>
      <c r="C51" s="29"/>
      <c r="D51" s="29" t="s">
        <v>12</v>
      </c>
      <c r="E51" s="90">
        <v>2</v>
      </c>
      <c r="F51" s="91">
        <v>826</v>
      </c>
      <c r="G51" s="92">
        <v>76.739999999999995</v>
      </c>
      <c r="H51" s="26">
        <v>813</v>
      </c>
      <c r="I51" s="92">
        <v>75.53</v>
      </c>
      <c r="J51" s="89"/>
      <c r="K51" s="52">
        <v>3</v>
      </c>
      <c r="L51" s="26">
        <f t="shared" si="4"/>
        <v>2439</v>
      </c>
      <c r="M51" s="115"/>
      <c r="N51" s="36"/>
      <c r="U51" s="3"/>
      <c r="V51" s="3"/>
      <c r="W51" s="3"/>
      <c r="X51" s="23"/>
      <c r="Y51" s="24"/>
      <c r="Z51" s="25"/>
      <c r="AA51" s="25"/>
      <c r="AB51" s="23"/>
      <c r="AC51" s="3"/>
    </row>
    <row r="52" spans="1:29" ht="15.6" customHeight="1" x14ac:dyDescent="0.25">
      <c r="A52" s="3"/>
      <c r="B52" s="49"/>
      <c r="C52" s="49"/>
      <c r="D52" s="49"/>
      <c r="E52" s="87"/>
      <c r="F52" s="51"/>
      <c r="G52" s="88"/>
      <c r="H52" s="27"/>
      <c r="I52" s="88"/>
      <c r="J52" s="89"/>
      <c r="K52" s="50"/>
      <c r="L52" s="27"/>
      <c r="M52" s="115"/>
      <c r="N52" s="36"/>
      <c r="U52" s="3"/>
      <c r="V52" s="3"/>
      <c r="W52" s="3"/>
      <c r="X52" s="25"/>
      <c r="Y52" s="24"/>
      <c r="Z52" s="25"/>
      <c r="AA52" s="24"/>
      <c r="AB52" s="25"/>
      <c r="AC52" s="3"/>
    </row>
    <row r="53" spans="1:29" ht="21" customHeight="1" x14ac:dyDescent="0.25">
      <c r="A53" s="3"/>
      <c r="B53" s="38" t="s">
        <v>35</v>
      </c>
      <c r="C53" s="38"/>
      <c r="D53" s="29"/>
      <c r="E53" s="90"/>
      <c r="F53" s="91"/>
      <c r="G53" s="92"/>
      <c r="H53" s="26"/>
      <c r="I53" s="92"/>
      <c r="J53" s="89"/>
      <c r="K53" s="39"/>
      <c r="L53" s="26"/>
      <c r="M53" s="115"/>
      <c r="N53" s="36"/>
      <c r="U53" s="3"/>
      <c r="V53" s="3"/>
      <c r="W53" s="3"/>
      <c r="X53" s="3"/>
      <c r="Y53" s="3"/>
      <c r="Z53" s="3"/>
      <c r="AA53" s="3"/>
      <c r="AB53" s="3"/>
      <c r="AC53" s="3"/>
    </row>
    <row r="54" spans="1:29" ht="21" customHeight="1" x14ac:dyDescent="0.25">
      <c r="A54" s="3"/>
      <c r="B54" s="29" t="s">
        <v>66</v>
      </c>
      <c r="C54" s="38"/>
      <c r="D54" s="29" t="s">
        <v>13</v>
      </c>
      <c r="E54" s="90">
        <v>3</v>
      </c>
      <c r="F54" s="91">
        <v>773</v>
      </c>
      <c r="G54" s="92">
        <v>71.77</v>
      </c>
      <c r="H54" s="26">
        <v>763</v>
      </c>
      <c r="I54" s="92">
        <v>70.89</v>
      </c>
      <c r="J54" s="89"/>
      <c r="K54" s="52">
        <v>9</v>
      </c>
      <c r="L54" s="26">
        <f t="shared" ref="L54:L58" si="6">SUM(H54*K54)</f>
        <v>6867</v>
      </c>
      <c r="M54" s="115"/>
      <c r="N54" s="36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5">
      <c r="A55" s="3"/>
      <c r="B55" s="29" t="s">
        <v>63</v>
      </c>
      <c r="C55" s="29"/>
      <c r="D55" s="29" t="s">
        <v>13</v>
      </c>
      <c r="E55" s="90">
        <v>3</v>
      </c>
      <c r="F55" s="91">
        <v>773</v>
      </c>
      <c r="G55" s="92">
        <v>71.77</v>
      </c>
      <c r="H55" s="26">
        <v>763</v>
      </c>
      <c r="I55" s="92">
        <v>70.89</v>
      </c>
      <c r="J55" s="89"/>
      <c r="K55" s="52">
        <v>6</v>
      </c>
      <c r="L55" s="26">
        <f t="shared" si="6"/>
        <v>4578</v>
      </c>
      <c r="M55" s="115"/>
      <c r="N55" s="36"/>
      <c r="U55" s="3"/>
      <c r="V55" s="23"/>
      <c r="W55" s="3"/>
      <c r="X55" s="23"/>
      <c r="Y55" s="24"/>
      <c r="Z55" s="25"/>
      <c r="AA55" s="25"/>
      <c r="AB55" s="23"/>
      <c r="AC55" s="3"/>
    </row>
    <row r="56" spans="1:29" x14ac:dyDescent="0.25">
      <c r="A56" s="3"/>
      <c r="B56" s="29" t="s">
        <v>65</v>
      </c>
      <c r="C56" s="29"/>
      <c r="D56" s="29" t="s">
        <v>13</v>
      </c>
      <c r="E56" s="90">
        <v>3</v>
      </c>
      <c r="F56" s="91">
        <v>773</v>
      </c>
      <c r="G56" s="92">
        <v>71.8</v>
      </c>
      <c r="H56" s="26">
        <v>762</v>
      </c>
      <c r="I56" s="92">
        <v>70.8</v>
      </c>
      <c r="J56" s="89"/>
      <c r="K56" s="52">
        <v>3</v>
      </c>
      <c r="L56" s="26">
        <f t="shared" si="6"/>
        <v>2286</v>
      </c>
      <c r="M56" s="115"/>
      <c r="N56" s="36"/>
      <c r="U56" s="3"/>
      <c r="V56" s="3"/>
      <c r="W56" s="3"/>
      <c r="X56" s="24"/>
      <c r="Y56" s="24"/>
      <c r="Z56" s="25"/>
      <c r="AA56" s="25"/>
      <c r="AB56" s="23"/>
      <c r="AC56" s="3"/>
    </row>
    <row r="57" spans="1:29" x14ac:dyDescent="0.25">
      <c r="A57" s="3"/>
      <c r="B57" s="29" t="s">
        <v>69</v>
      </c>
      <c r="C57" s="29"/>
      <c r="D57" s="29" t="s">
        <v>13</v>
      </c>
      <c r="E57" s="90">
        <v>3</v>
      </c>
      <c r="F57" s="91">
        <v>773</v>
      </c>
      <c r="G57" s="92">
        <v>71.8</v>
      </c>
      <c r="H57" s="26">
        <v>762</v>
      </c>
      <c r="I57" s="92">
        <v>70.8</v>
      </c>
      <c r="J57" s="89"/>
      <c r="K57" s="52">
        <v>3</v>
      </c>
      <c r="L57" s="26">
        <f t="shared" ref="L57" si="7">SUM(H57*K57)</f>
        <v>2286</v>
      </c>
      <c r="M57" s="115"/>
      <c r="N57" s="36"/>
      <c r="U57" s="3"/>
      <c r="V57" s="3"/>
      <c r="W57" s="3"/>
      <c r="X57" s="24"/>
      <c r="Y57" s="24"/>
      <c r="Z57" s="25"/>
      <c r="AA57" s="25"/>
      <c r="AB57" s="23"/>
      <c r="AC57" s="3"/>
    </row>
    <row r="58" spans="1:29" x14ac:dyDescent="0.25">
      <c r="A58" s="3"/>
      <c r="B58" s="29" t="s">
        <v>31</v>
      </c>
      <c r="C58" s="29"/>
      <c r="D58" s="29" t="s">
        <v>3</v>
      </c>
      <c r="E58" s="90">
        <v>2</v>
      </c>
      <c r="F58" s="91">
        <v>879</v>
      </c>
      <c r="G58" s="92">
        <v>81.63</v>
      </c>
      <c r="H58" s="26">
        <v>864</v>
      </c>
      <c r="I58" s="92">
        <v>80.31</v>
      </c>
      <c r="J58" s="89"/>
      <c r="K58" s="52">
        <v>47</v>
      </c>
      <c r="L58" s="26">
        <f t="shared" si="6"/>
        <v>40608</v>
      </c>
      <c r="M58" s="115"/>
      <c r="N58" s="36"/>
      <c r="V58" s="3"/>
      <c r="W58" s="3"/>
      <c r="X58" s="24"/>
      <c r="Y58" s="24"/>
      <c r="Z58" s="25"/>
      <c r="AA58" s="25"/>
      <c r="AB58" s="23"/>
      <c r="AC58" s="3"/>
    </row>
    <row r="59" spans="1:29" ht="11.1" customHeight="1" x14ac:dyDescent="0.25">
      <c r="A59" s="3"/>
      <c r="B59" s="49"/>
      <c r="C59" s="49"/>
      <c r="D59" s="49"/>
      <c r="E59" s="87"/>
      <c r="F59" s="51"/>
      <c r="G59" s="88"/>
      <c r="H59" s="27"/>
      <c r="I59" s="88"/>
      <c r="J59" s="89"/>
      <c r="K59" s="50"/>
      <c r="L59" s="27"/>
      <c r="M59" s="115"/>
      <c r="N59" s="36"/>
      <c r="U59" s="3"/>
      <c r="V59" s="3"/>
      <c r="W59" s="3"/>
      <c r="X59" s="24"/>
      <c r="Y59" s="24"/>
      <c r="Z59" s="25"/>
      <c r="AA59" s="25"/>
      <c r="AB59" s="23"/>
      <c r="AC59" s="3"/>
    </row>
    <row r="60" spans="1:29" ht="21" customHeight="1" x14ac:dyDescent="0.25">
      <c r="A60" s="3"/>
      <c r="B60" s="38" t="s">
        <v>36</v>
      </c>
      <c r="C60" s="38"/>
      <c r="D60" s="29"/>
      <c r="E60" s="90"/>
      <c r="F60" s="91"/>
      <c r="G60" s="92"/>
      <c r="H60" s="26"/>
      <c r="I60" s="92"/>
      <c r="J60" s="89"/>
      <c r="K60" s="39"/>
      <c r="L60" s="26"/>
      <c r="M60" s="115"/>
      <c r="N60" s="36"/>
      <c r="V60" s="3"/>
      <c r="W60" s="3"/>
      <c r="X60" s="23"/>
      <c r="Y60" s="23"/>
      <c r="Z60" s="24"/>
      <c r="AA60" s="24"/>
      <c r="AB60" s="23"/>
      <c r="AC60" s="3"/>
    </row>
    <row r="61" spans="1:29" ht="21" customHeight="1" x14ac:dyDescent="0.25">
      <c r="A61" s="3"/>
      <c r="B61" s="29" t="s">
        <v>32</v>
      </c>
      <c r="C61" s="29"/>
      <c r="D61" s="29" t="s">
        <v>10</v>
      </c>
      <c r="E61" s="90">
        <v>2</v>
      </c>
      <c r="F61" s="91">
        <v>1028</v>
      </c>
      <c r="G61" s="92">
        <v>95.48</v>
      </c>
      <c r="H61" s="26">
        <v>1012</v>
      </c>
      <c r="I61" s="92">
        <v>94.05</v>
      </c>
      <c r="J61" s="89"/>
      <c r="K61" s="52">
        <v>18</v>
      </c>
      <c r="L61" s="26">
        <f t="shared" ref="L61" si="8">SUM(H61*K61)</f>
        <v>18216</v>
      </c>
      <c r="M61" s="115"/>
      <c r="N61" s="36"/>
      <c r="V61" s="3"/>
      <c r="W61" s="3"/>
      <c r="X61" s="23"/>
      <c r="Y61" s="23"/>
      <c r="Z61" s="24"/>
      <c r="AA61" s="24"/>
      <c r="AB61" s="23"/>
      <c r="AC61" s="3"/>
    </row>
    <row r="62" spans="1:29" ht="21" customHeight="1" x14ac:dyDescent="0.25">
      <c r="A62" s="3"/>
      <c r="B62" s="29" t="s">
        <v>70</v>
      </c>
      <c r="C62" s="29"/>
      <c r="D62" s="29" t="s">
        <v>74</v>
      </c>
      <c r="E62" s="90">
        <v>2</v>
      </c>
      <c r="F62" s="91">
        <v>1424</v>
      </c>
      <c r="G62" s="92">
        <v>132.30000000000001</v>
      </c>
      <c r="H62" s="26">
        <v>1414</v>
      </c>
      <c r="I62" s="92">
        <v>131.4</v>
      </c>
      <c r="J62" s="89"/>
      <c r="K62" s="52">
        <v>2</v>
      </c>
      <c r="L62" s="26">
        <f t="shared" ref="L62" si="9">SUM(H62*K62)</f>
        <v>2828</v>
      </c>
      <c r="M62" s="115"/>
      <c r="N62" s="36"/>
      <c r="V62" s="3"/>
      <c r="W62" s="3"/>
      <c r="X62" s="23"/>
      <c r="Y62" s="23"/>
      <c r="Z62" s="23"/>
      <c r="AA62" s="23"/>
      <c r="AB62" s="23"/>
      <c r="AC62" s="3"/>
    </row>
    <row r="63" spans="1:29" ht="12" customHeight="1" x14ac:dyDescent="0.25">
      <c r="A63" s="3"/>
      <c r="B63" s="49"/>
      <c r="C63" s="49"/>
      <c r="D63" s="49"/>
      <c r="E63" s="87"/>
      <c r="F63" s="51"/>
      <c r="G63" s="88"/>
      <c r="H63" s="27"/>
      <c r="I63" s="88"/>
      <c r="J63" s="89"/>
      <c r="K63" s="50"/>
      <c r="L63" s="27"/>
      <c r="M63" s="115"/>
      <c r="N63" s="36"/>
      <c r="U63" s="32"/>
      <c r="V63" s="3"/>
      <c r="W63" s="3"/>
      <c r="X63" s="3"/>
      <c r="Y63" s="3"/>
      <c r="Z63" s="3"/>
      <c r="AA63" s="3"/>
      <c r="AB63" s="3"/>
      <c r="AC63" s="3"/>
    </row>
    <row r="64" spans="1:29" ht="21" customHeight="1" x14ac:dyDescent="0.25">
      <c r="A64" s="3"/>
      <c r="B64" s="38" t="s">
        <v>37</v>
      </c>
      <c r="C64" s="38"/>
      <c r="D64" s="29"/>
      <c r="E64" s="90"/>
      <c r="F64" s="91"/>
      <c r="G64" s="92"/>
      <c r="H64" s="26"/>
      <c r="I64" s="92"/>
      <c r="J64" s="89"/>
      <c r="K64" s="39"/>
      <c r="L64" s="26"/>
      <c r="M64" s="115"/>
      <c r="N64" s="37"/>
    </row>
    <row r="65" spans="1:29" ht="21" customHeight="1" x14ac:dyDescent="0.25">
      <c r="A65" s="3"/>
      <c r="B65" s="29" t="s">
        <v>71</v>
      </c>
      <c r="C65" s="29"/>
      <c r="D65" s="29" t="s">
        <v>11</v>
      </c>
      <c r="E65" s="90">
        <v>2</v>
      </c>
      <c r="F65" s="91">
        <v>1194</v>
      </c>
      <c r="G65" s="92">
        <v>110.95</v>
      </c>
      <c r="H65" s="26">
        <v>1164</v>
      </c>
      <c r="I65" s="92">
        <v>108.13</v>
      </c>
      <c r="J65" s="89"/>
      <c r="K65" s="52">
        <v>8</v>
      </c>
      <c r="L65" s="26">
        <f t="shared" ref="L65" si="10">SUM(H65*K65)</f>
        <v>9312</v>
      </c>
      <c r="M65" s="115"/>
      <c r="N65" s="36"/>
      <c r="V65" s="3"/>
      <c r="W65" s="3"/>
      <c r="X65" s="23"/>
      <c r="Y65" s="23"/>
      <c r="Z65" s="23"/>
      <c r="AA65" s="23"/>
      <c r="AB65" s="23"/>
      <c r="AC65" s="3"/>
    </row>
    <row r="66" spans="1:29" ht="12" customHeight="1" x14ac:dyDescent="0.25">
      <c r="B66" s="71"/>
      <c r="C66" s="71"/>
      <c r="D66" s="71"/>
      <c r="E66" s="104"/>
      <c r="F66" s="105"/>
      <c r="G66" s="106"/>
      <c r="H66" s="72"/>
      <c r="I66" s="106"/>
      <c r="J66" s="107"/>
      <c r="K66" s="108"/>
      <c r="L66" s="72"/>
      <c r="M66" s="116"/>
      <c r="N66" s="37"/>
      <c r="X66" s="73"/>
      <c r="Y66" s="73"/>
      <c r="Z66" s="73"/>
      <c r="AA66" s="73"/>
      <c r="AB66" s="73"/>
    </row>
    <row r="67" spans="1:29" s="76" customFormat="1" ht="21" customHeight="1" x14ac:dyDescent="0.25">
      <c r="A67" s="74"/>
      <c r="B67" s="67" t="s">
        <v>61</v>
      </c>
      <c r="C67" s="30"/>
      <c r="D67" s="30"/>
      <c r="E67" s="13"/>
      <c r="F67" s="13"/>
      <c r="G67" s="13"/>
      <c r="H67" s="14"/>
      <c r="I67" s="14"/>
      <c r="J67" s="109"/>
      <c r="K67" s="120">
        <f>SUM(K43:K65)</f>
        <v>123</v>
      </c>
      <c r="L67" s="120">
        <f>SUM(L43:L51,L54:L58,L61:L62,L64:L65)</f>
        <v>103250</v>
      </c>
      <c r="M67" s="117"/>
      <c r="N67" s="121"/>
      <c r="V67" s="74"/>
      <c r="W67" s="74"/>
      <c r="X67" s="77"/>
      <c r="Y67" s="77"/>
      <c r="Z67" s="77"/>
      <c r="AA67" s="77"/>
      <c r="AB67" s="77"/>
      <c r="AC67" s="74"/>
    </row>
    <row r="68" spans="1:29" ht="21" customHeight="1" x14ac:dyDescent="0.25">
      <c r="B68" s="71"/>
      <c r="C68" s="71"/>
      <c r="D68" s="71"/>
      <c r="E68" s="104"/>
      <c r="F68" s="105"/>
      <c r="G68" s="106"/>
      <c r="H68" s="72"/>
      <c r="I68" s="106"/>
      <c r="J68" s="107"/>
      <c r="K68" s="108"/>
      <c r="L68" s="72"/>
      <c r="M68" s="116"/>
      <c r="N68" s="37"/>
      <c r="X68" s="73"/>
      <c r="Y68" s="73"/>
      <c r="Z68" s="73"/>
      <c r="AA68" s="73"/>
      <c r="AB68" s="73"/>
    </row>
    <row r="69" spans="1:29" ht="21" customHeight="1" x14ac:dyDescent="0.25">
      <c r="A69" s="3"/>
      <c r="B69" s="67" t="s">
        <v>60</v>
      </c>
      <c r="C69" s="30"/>
      <c r="D69" s="96"/>
      <c r="E69" s="96"/>
      <c r="F69" s="34"/>
      <c r="G69" s="97"/>
      <c r="H69" s="34"/>
      <c r="I69" s="97"/>
      <c r="J69" s="86"/>
      <c r="K69" s="98"/>
      <c r="L69" s="30"/>
      <c r="M69" s="115"/>
      <c r="N69" s="36"/>
      <c r="V69" s="3"/>
      <c r="W69" s="3"/>
      <c r="X69" s="23"/>
      <c r="Y69" s="23"/>
      <c r="Z69" s="23"/>
      <c r="AA69" s="23"/>
      <c r="AB69" s="23"/>
      <c r="AC69" s="3"/>
    </row>
    <row r="70" spans="1:29" ht="21" customHeight="1" x14ac:dyDescent="0.25">
      <c r="A70" s="3"/>
      <c r="B70" s="30" t="s">
        <v>54</v>
      </c>
      <c r="C70" s="30" t="s">
        <v>6</v>
      </c>
      <c r="D70" s="30" t="s">
        <v>0</v>
      </c>
      <c r="E70" s="13" t="s">
        <v>7</v>
      </c>
      <c r="F70" s="13" t="s">
        <v>2</v>
      </c>
      <c r="G70" s="13" t="s">
        <v>5</v>
      </c>
      <c r="H70" s="13" t="s">
        <v>2</v>
      </c>
      <c r="I70" s="13" t="s">
        <v>5</v>
      </c>
      <c r="J70" s="86"/>
      <c r="K70" s="13" t="s">
        <v>4</v>
      </c>
      <c r="L70" s="13" t="s">
        <v>4</v>
      </c>
      <c r="M70" s="115"/>
      <c r="N70" s="36"/>
      <c r="V70" s="3"/>
      <c r="W70" s="3"/>
      <c r="X70" s="23"/>
      <c r="Y70" s="23"/>
      <c r="Z70" s="23"/>
      <c r="AA70" s="23"/>
      <c r="AB70" s="23"/>
      <c r="AC70" s="3"/>
    </row>
    <row r="71" spans="1:29" ht="21" customHeight="1" x14ac:dyDescent="0.25">
      <c r="A71" s="3"/>
      <c r="B71" s="68"/>
      <c r="C71" s="68"/>
      <c r="D71" s="68"/>
      <c r="E71" s="69"/>
      <c r="F71" s="69" t="s">
        <v>15</v>
      </c>
      <c r="G71" s="69" t="s">
        <v>15</v>
      </c>
      <c r="H71" s="69" t="s">
        <v>8</v>
      </c>
      <c r="I71" s="70" t="s">
        <v>8</v>
      </c>
      <c r="J71" s="86"/>
      <c r="K71" s="66" t="s">
        <v>1</v>
      </c>
      <c r="L71" s="69" t="s">
        <v>9</v>
      </c>
      <c r="M71" s="115"/>
      <c r="N71" s="36"/>
      <c r="V71" s="3"/>
      <c r="W71" s="3"/>
      <c r="X71" s="23"/>
      <c r="Y71" s="23"/>
      <c r="Z71" s="23"/>
      <c r="AA71" s="23"/>
      <c r="AB71" s="23"/>
      <c r="AC71" s="3"/>
    </row>
    <row r="72" spans="1:29" ht="21" customHeight="1" x14ac:dyDescent="0.25">
      <c r="B72" s="71"/>
      <c r="C72" s="71"/>
      <c r="D72" s="71"/>
      <c r="E72" s="104"/>
      <c r="F72" s="105"/>
      <c r="G72" s="106"/>
      <c r="H72" s="72"/>
      <c r="I72" s="106"/>
      <c r="J72" s="107"/>
      <c r="K72" s="108"/>
      <c r="L72" s="72"/>
      <c r="M72" s="116"/>
      <c r="N72" s="37"/>
      <c r="X72" s="73"/>
      <c r="Y72" s="73"/>
      <c r="Z72" s="73"/>
      <c r="AA72" s="73"/>
      <c r="AB72" s="73"/>
    </row>
    <row r="73" spans="1:29" ht="21" customHeight="1" x14ac:dyDescent="0.25">
      <c r="A73" s="3"/>
      <c r="B73" s="38" t="s">
        <v>35</v>
      </c>
      <c r="C73" s="38"/>
      <c r="D73" s="29"/>
      <c r="E73" s="90"/>
      <c r="F73" s="91"/>
      <c r="G73" s="92"/>
      <c r="H73" s="26"/>
      <c r="I73" s="92"/>
      <c r="J73" s="89"/>
      <c r="K73" s="39"/>
      <c r="L73" s="26"/>
      <c r="M73" s="115"/>
      <c r="N73" s="36"/>
      <c r="V73" s="3"/>
      <c r="W73" s="3"/>
      <c r="X73" s="23"/>
      <c r="Y73" s="23"/>
      <c r="Z73" s="23"/>
      <c r="AA73" s="23"/>
      <c r="AB73" s="23"/>
      <c r="AC73" s="3"/>
    </row>
    <row r="74" spans="1:29" ht="21" customHeight="1" x14ac:dyDescent="0.25">
      <c r="A74" s="3"/>
      <c r="B74" s="29" t="s">
        <v>31</v>
      </c>
      <c r="C74" s="29"/>
      <c r="D74" s="29" t="s">
        <v>3</v>
      </c>
      <c r="E74" s="90">
        <v>2</v>
      </c>
      <c r="F74" s="91">
        <v>879</v>
      </c>
      <c r="G74" s="92">
        <v>81.63</v>
      </c>
      <c r="H74" s="26">
        <v>864</v>
      </c>
      <c r="I74" s="92">
        <v>80.31</v>
      </c>
      <c r="J74" s="89"/>
      <c r="K74" s="52">
        <v>14</v>
      </c>
      <c r="L74" s="26">
        <f t="shared" ref="L74" si="11">SUM(H74*K74)</f>
        <v>12096</v>
      </c>
      <c r="M74" s="115"/>
      <c r="N74" s="36"/>
      <c r="V74" s="3"/>
      <c r="W74" s="3"/>
      <c r="X74" s="23"/>
      <c r="Y74" s="23"/>
      <c r="Z74" s="23"/>
      <c r="AA74" s="23"/>
      <c r="AB74" s="23"/>
      <c r="AC74" s="3"/>
    </row>
    <row r="75" spans="1:29" ht="21" customHeight="1" x14ac:dyDescent="0.25">
      <c r="B75" s="71"/>
      <c r="C75" s="71"/>
      <c r="D75" s="71"/>
      <c r="E75" s="104"/>
      <c r="F75" s="105"/>
      <c r="G75" s="106"/>
      <c r="H75" s="72"/>
      <c r="I75" s="106"/>
      <c r="J75" s="107"/>
      <c r="K75" s="108"/>
      <c r="L75" s="72"/>
      <c r="M75" s="116"/>
      <c r="N75" s="37"/>
      <c r="X75" s="73"/>
      <c r="Y75" s="73"/>
      <c r="Z75" s="73"/>
      <c r="AA75" s="73"/>
      <c r="AB75" s="73"/>
    </row>
    <row r="76" spans="1:29" ht="21" customHeight="1" x14ac:dyDescent="0.25">
      <c r="A76" s="3"/>
      <c r="B76" s="38" t="s">
        <v>36</v>
      </c>
      <c r="C76" s="38"/>
      <c r="D76" s="29"/>
      <c r="E76" s="90"/>
      <c r="F76" s="91"/>
      <c r="G76" s="92"/>
      <c r="H76" s="26"/>
      <c r="I76" s="92"/>
      <c r="J76" s="89"/>
      <c r="K76" s="39"/>
      <c r="L76" s="26"/>
      <c r="M76" s="115"/>
      <c r="N76" s="36"/>
      <c r="V76" s="3"/>
      <c r="W76" s="3"/>
      <c r="X76" s="23"/>
      <c r="Y76" s="23"/>
      <c r="Z76" s="23"/>
      <c r="AA76" s="23"/>
      <c r="AB76" s="23"/>
      <c r="AC76" s="3"/>
    </row>
    <row r="77" spans="1:29" ht="21" customHeight="1" x14ac:dyDescent="0.25">
      <c r="A77" s="3"/>
      <c r="B77" s="29" t="s">
        <v>32</v>
      </c>
      <c r="C77" s="29"/>
      <c r="D77" s="29" t="s">
        <v>10</v>
      </c>
      <c r="E77" s="90">
        <v>2</v>
      </c>
      <c r="F77" s="91">
        <v>1028</v>
      </c>
      <c r="G77" s="92">
        <v>95.48</v>
      </c>
      <c r="H77" s="26">
        <v>1012</v>
      </c>
      <c r="I77" s="92">
        <v>94.05</v>
      </c>
      <c r="J77" s="89"/>
      <c r="K77" s="52">
        <v>13</v>
      </c>
      <c r="L77" s="26">
        <f t="shared" ref="L77" si="12">SUM(H77*K77)</f>
        <v>13156</v>
      </c>
      <c r="M77" s="115"/>
      <c r="N77" s="36"/>
      <c r="V77" s="3"/>
      <c r="W77" s="3"/>
      <c r="X77" s="23"/>
      <c r="Y77" s="23"/>
      <c r="Z77" s="23"/>
      <c r="AA77" s="23"/>
      <c r="AB77" s="23"/>
      <c r="AC77" s="3"/>
    </row>
    <row r="78" spans="1:29" ht="12.6" customHeight="1" x14ac:dyDescent="0.25">
      <c r="B78" s="71"/>
      <c r="C78" s="71"/>
      <c r="D78" s="71"/>
      <c r="E78" s="104"/>
      <c r="F78" s="105"/>
      <c r="G78" s="106"/>
      <c r="H78" s="72"/>
      <c r="I78" s="106"/>
      <c r="J78" s="107"/>
      <c r="K78" s="108"/>
      <c r="L78" s="72"/>
      <c r="M78" s="116"/>
      <c r="N78" s="37"/>
      <c r="X78" s="73"/>
      <c r="Y78" s="73"/>
      <c r="Z78" s="73"/>
      <c r="AA78" s="73"/>
      <c r="AB78" s="73"/>
    </row>
    <row r="79" spans="1:29" s="76" customFormat="1" ht="21" customHeight="1" x14ac:dyDescent="0.25">
      <c r="A79" s="74"/>
      <c r="B79" s="67" t="s">
        <v>62</v>
      </c>
      <c r="C79" s="30"/>
      <c r="D79" s="30"/>
      <c r="E79" s="13"/>
      <c r="F79" s="13"/>
      <c r="G79" s="13"/>
      <c r="H79" s="14"/>
      <c r="I79" s="14"/>
      <c r="J79" s="109"/>
      <c r="K79" s="120">
        <f>SUM(K74,K77)</f>
        <v>27</v>
      </c>
      <c r="L79" s="120">
        <f>SUM(L73:L74,L76:L77)</f>
        <v>25252</v>
      </c>
      <c r="M79" s="117"/>
      <c r="N79" s="75"/>
      <c r="V79" s="74"/>
      <c r="W79" s="74"/>
      <c r="X79" s="77"/>
      <c r="Y79" s="77"/>
      <c r="Z79" s="77"/>
      <c r="AA79" s="77"/>
      <c r="AB79" s="77"/>
      <c r="AC79" s="74"/>
    </row>
    <row r="80" spans="1:29" x14ac:dyDescent="0.35">
      <c r="A80" s="3"/>
      <c r="B80" s="49"/>
      <c r="C80" s="49"/>
      <c r="D80" s="49"/>
      <c r="E80" s="87"/>
      <c r="F80" s="87"/>
      <c r="G80" s="87"/>
      <c r="H80" s="51"/>
      <c r="I80" s="51"/>
      <c r="J80" s="89"/>
      <c r="K80" s="50"/>
      <c r="L80" s="51"/>
      <c r="M80" s="115"/>
      <c r="N80" s="36"/>
      <c r="O80" s="53"/>
      <c r="P80" s="53"/>
    </row>
    <row r="81" spans="1:21" ht="23.25" x14ac:dyDescent="0.35">
      <c r="A81" s="3"/>
      <c r="B81" s="67" t="s">
        <v>77</v>
      </c>
      <c r="C81" s="30"/>
      <c r="D81" s="96"/>
      <c r="E81" s="96"/>
      <c r="F81" s="34"/>
      <c r="G81" s="97"/>
      <c r="H81" s="34"/>
      <c r="I81" s="97"/>
      <c r="J81" s="86"/>
      <c r="K81" s="98"/>
      <c r="L81" s="30"/>
      <c r="M81" s="115"/>
      <c r="N81" s="36"/>
      <c r="O81" s="53"/>
      <c r="P81" s="53"/>
    </row>
    <row r="82" spans="1:21" x14ac:dyDescent="0.35">
      <c r="A82" s="3"/>
      <c r="B82" s="30" t="s">
        <v>54</v>
      </c>
      <c r="C82" s="30" t="s">
        <v>6</v>
      </c>
      <c r="D82" s="30" t="s">
        <v>0</v>
      </c>
      <c r="E82" s="13" t="s">
        <v>7</v>
      </c>
      <c r="F82" s="13" t="s">
        <v>2</v>
      </c>
      <c r="G82" s="13" t="s">
        <v>5</v>
      </c>
      <c r="H82" s="13" t="s">
        <v>2</v>
      </c>
      <c r="I82" s="13" t="s">
        <v>5</v>
      </c>
      <c r="J82" s="86"/>
      <c r="K82" s="13" t="s">
        <v>4</v>
      </c>
      <c r="L82" s="13" t="s">
        <v>4</v>
      </c>
      <c r="M82" s="115"/>
      <c r="N82" s="36"/>
      <c r="O82" s="53"/>
      <c r="P82" s="53"/>
    </row>
    <row r="83" spans="1:21" s="53" customFormat="1" ht="18" customHeight="1" x14ac:dyDescent="0.35">
      <c r="A83" s="60"/>
      <c r="B83" s="68"/>
      <c r="C83" s="68"/>
      <c r="D83" s="68"/>
      <c r="E83" s="69"/>
      <c r="F83" s="69" t="s">
        <v>15</v>
      </c>
      <c r="G83" s="69" t="s">
        <v>15</v>
      </c>
      <c r="H83" s="69" t="s">
        <v>8</v>
      </c>
      <c r="I83" s="70" t="s">
        <v>8</v>
      </c>
      <c r="J83" s="86"/>
      <c r="K83" s="66" t="s">
        <v>1</v>
      </c>
      <c r="L83" s="69" t="s">
        <v>9</v>
      </c>
      <c r="M83" s="115"/>
      <c r="N83" s="63"/>
      <c r="O83" s="32"/>
      <c r="P83" s="32"/>
    </row>
    <row r="84" spans="1:21" s="32" customFormat="1" ht="21" customHeight="1" x14ac:dyDescent="0.25">
      <c r="A84" s="18"/>
      <c r="B84" s="71"/>
      <c r="C84" s="71"/>
      <c r="D84" s="71"/>
      <c r="E84" s="104"/>
      <c r="F84" s="105"/>
      <c r="G84" s="106"/>
      <c r="H84" s="72"/>
      <c r="I84" s="106"/>
      <c r="J84" s="107"/>
      <c r="K84" s="108"/>
      <c r="L84" s="72"/>
      <c r="M84" s="115"/>
      <c r="N84" s="36"/>
      <c r="O84"/>
      <c r="P84"/>
      <c r="R84"/>
      <c r="S84"/>
      <c r="T84"/>
      <c r="U84"/>
    </row>
    <row r="85" spans="1:21" x14ac:dyDescent="0.35">
      <c r="B85" s="38" t="s">
        <v>34</v>
      </c>
      <c r="C85" s="38"/>
      <c r="D85" s="29"/>
      <c r="E85" s="90"/>
      <c r="F85" s="91"/>
      <c r="G85" s="92"/>
      <c r="H85" s="26"/>
      <c r="I85" s="92"/>
      <c r="J85" s="89"/>
      <c r="K85" s="39"/>
      <c r="L85" s="26"/>
    </row>
    <row r="86" spans="1:21" x14ac:dyDescent="0.35">
      <c r="B86" s="29" t="s">
        <v>64</v>
      </c>
      <c r="C86" s="29"/>
      <c r="D86" s="29" t="s">
        <v>14</v>
      </c>
      <c r="E86" s="90">
        <v>3</v>
      </c>
      <c r="F86" s="91">
        <v>560</v>
      </c>
      <c r="G86" s="92">
        <v>52.04</v>
      </c>
      <c r="H86" s="26">
        <v>552</v>
      </c>
      <c r="I86" s="92">
        <v>51.28</v>
      </c>
      <c r="J86" s="89"/>
      <c r="K86" s="52">
        <v>6</v>
      </c>
      <c r="L86" s="26">
        <f t="shared" ref="L86" si="13">SUM(H86*K86)</f>
        <v>3312</v>
      </c>
    </row>
    <row r="87" spans="1:21" x14ac:dyDescent="0.35">
      <c r="B87" s="71"/>
      <c r="C87" s="71"/>
      <c r="D87" s="71"/>
      <c r="E87" s="104"/>
      <c r="F87" s="105"/>
      <c r="G87" s="106"/>
      <c r="H87" s="72"/>
      <c r="I87" s="106"/>
      <c r="J87" s="107"/>
      <c r="K87" s="108"/>
      <c r="L87" s="72"/>
    </row>
    <row r="88" spans="1:21" x14ac:dyDescent="0.25">
      <c r="A88" s="3"/>
      <c r="B88" s="38" t="s">
        <v>35</v>
      </c>
      <c r="C88" s="38"/>
      <c r="D88" s="29"/>
      <c r="E88" s="90"/>
      <c r="F88" s="91"/>
      <c r="G88" s="92"/>
      <c r="H88" s="26"/>
      <c r="I88" s="92"/>
      <c r="J88" s="89"/>
      <c r="K88" s="39"/>
      <c r="L88" s="26"/>
      <c r="M88" s="110"/>
      <c r="N88" s="3"/>
    </row>
    <row r="89" spans="1:21" x14ac:dyDescent="0.35">
      <c r="B89" s="29" t="s">
        <v>66</v>
      </c>
      <c r="C89" s="29"/>
      <c r="D89" s="29" t="s">
        <v>13</v>
      </c>
      <c r="E89" s="90">
        <v>3</v>
      </c>
      <c r="F89" s="91">
        <v>773</v>
      </c>
      <c r="G89" s="92">
        <v>71.77</v>
      </c>
      <c r="H89" s="26">
        <v>763</v>
      </c>
      <c r="I89" s="92">
        <v>70.89</v>
      </c>
      <c r="J89" s="89"/>
      <c r="K89" s="52">
        <v>9</v>
      </c>
      <c r="L89" s="26">
        <f t="shared" ref="L89" si="14">SUM(H89*K89)</f>
        <v>6867</v>
      </c>
    </row>
    <row r="90" spans="1:21" x14ac:dyDescent="0.35">
      <c r="B90" s="71"/>
      <c r="C90" s="71"/>
      <c r="D90" s="71"/>
      <c r="E90" s="104"/>
      <c r="F90" s="105"/>
      <c r="G90" s="106"/>
      <c r="H90" s="72"/>
      <c r="I90" s="106"/>
      <c r="J90" s="107"/>
      <c r="K90" s="108"/>
      <c r="L90" s="72"/>
    </row>
    <row r="91" spans="1:21" x14ac:dyDescent="0.35">
      <c r="B91" s="67" t="s">
        <v>78</v>
      </c>
      <c r="C91" s="30"/>
      <c r="D91" s="30"/>
      <c r="E91" s="13"/>
      <c r="F91" s="13"/>
      <c r="G91" s="13"/>
      <c r="H91" s="14"/>
      <c r="I91" s="14"/>
      <c r="J91" s="109"/>
      <c r="K91" s="120">
        <f>SUM(K86,K89)</f>
        <v>15</v>
      </c>
      <c r="L91" s="120">
        <f>SUM(L85:L86,L88:L89)</f>
        <v>10179</v>
      </c>
    </row>
    <row r="92" spans="1:21" x14ac:dyDescent="0.25">
      <c r="A92" s="3"/>
      <c r="M92" s="110"/>
      <c r="N92" s="3"/>
    </row>
    <row r="93" spans="1:21" x14ac:dyDescent="0.35">
      <c r="B93" s="55" t="s">
        <v>56</v>
      </c>
      <c r="C93" s="55"/>
      <c r="D93" s="55"/>
      <c r="E93" s="55"/>
      <c r="F93" s="55"/>
      <c r="G93" s="55"/>
      <c r="H93" s="61"/>
      <c r="I93" s="61"/>
      <c r="J93" s="89"/>
      <c r="K93" s="62">
        <f>SUM(K67+K79+K91)</f>
        <v>165</v>
      </c>
      <c r="L93" s="62">
        <f>SUM(L67+L79+L91)</f>
        <v>138681</v>
      </c>
    </row>
    <row r="94" spans="1:21" x14ac:dyDescent="0.35">
      <c r="B94" s="48"/>
      <c r="C94" s="48"/>
      <c r="D94" s="48"/>
      <c r="E94" s="80"/>
      <c r="F94" s="80"/>
      <c r="G94" s="80"/>
      <c r="H94" s="80"/>
      <c r="I94" s="48"/>
      <c r="J94" s="80"/>
      <c r="K94" s="48"/>
      <c r="L94" s="48"/>
    </row>
    <row r="95" spans="1:21" x14ac:dyDescent="0.35">
      <c r="B95" s="55" t="s">
        <v>58</v>
      </c>
      <c r="C95" s="55"/>
      <c r="D95" s="55"/>
      <c r="E95" s="57"/>
      <c r="F95" s="57"/>
      <c r="G95" s="57"/>
      <c r="H95" s="56"/>
      <c r="I95" s="56"/>
      <c r="J95" s="89"/>
      <c r="K95" s="62">
        <f>SUM(K36+K93)</f>
        <v>420</v>
      </c>
      <c r="L95" s="62">
        <f>SUM(L36+L93)</f>
        <v>471572</v>
      </c>
    </row>
    <row r="99" spans="1:16" ht="15" x14ac:dyDescent="0.25">
      <c r="N99" s="40" t="s">
        <v>42</v>
      </c>
      <c r="O99" s="40"/>
    </row>
    <row r="100" spans="1:16" ht="15" x14ac:dyDescent="0.25">
      <c r="N100" s="41" t="s">
        <v>43</v>
      </c>
      <c r="O100" s="42">
        <f>SUM(K11)</f>
        <v>4</v>
      </c>
    </row>
    <row r="101" spans="1:16" ht="15" x14ac:dyDescent="0.25">
      <c r="N101" s="41" t="s">
        <v>44</v>
      </c>
      <c r="O101" s="42">
        <f>SUM(K14:K17)</f>
        <v>114</v>
      </c>
    </row>
    <row r="102" spans="1:16" ht="17.25" customHeight="1" x14ac:dyDescent="0.25">
      <c r="A102" s="3"/>
      <c r="M102" s="110"/>
      <c r="N102" s="41" t="s">
        <v>45</v>
      </c>
      <c r="O102" s="42">
        <f>SUM(K21:K29)</f>
        <v>102</v>
      </c>
    </row>
    <row r="103" spans="1:16" ht="15" x14ac:dyDescent="0.25">
      <c r="N103" s="41" t="s">
        <v>46</v>
      </c>
      <c r="O103" s="42">
        <f>SUM(K33:K34)</f>
        <v>35</v>
      </c>
    </row>
    <row r="104" spans="1:16" ht="15" x14ac:dyDescent="0.25">
      <c r="N104" s="43"/>
      <c r="O104" s="41"/>
      <c r="P104" s="65"/>
    </row>
    <row r="105" spans="1:16" ht="15" x14ac:dyDescent="0.25">
      <c r="N105" s="40" t="s">
        <v>52</v>
      </c>
      <c r="O105" s="40"/>
    </row>
    <row r="106" spans="1:16" ht="15" x14ac:dyDescent="0.25">
      <c r="N106" s="41" t="s">
        <v>47</v>
      </c>
      <c r="O106" s="42">
        <f>SUM(K43:K49,K86)</f>
        <v>27</v>
      </c>
    </row>
    <row r="107" spans="1:16" ht="15" x14ac:dyDescent="0.25">
      <c r="N107" s="41" t="s">
        <v>48</v>
      </c>
      <c r="O107" s="42">
        <f>SUM(K54:K57,K89)</f>
        <v>30</v>
      </c>
    </row>
    <row r="108" spans="1:16" ht="15" x14ac:dyDescent="0.25">
      <c r="N108" s="41" t="s">
        <v>79</v>
      </c>
      <c r="O108" s="42">
        <f>SUM(K50:K51)</f>
        <v>6</v>
      </c>
    </row>
    <row r="109" spans="1:16" ht="15" x14ac:dyDescent="0.25">
      <c r="N109" s="41" t="s">
        <v>80</v>
      </c>
      <c r="O109" s="42">
        <f>SUM(K58+K74)</f>
        <v>61</v>
      </c>
    </row>
    <row r="110" spans="1:16" ht="15" x14ac:dyDescent="0.25">
      <c r="N110" s="41" t="s">
        <v>81</v>
      </c>
      <c r="O110" s="42">
        <f>SUM(K61:K62,K77)</f>
        <v>33</v>
      </c>
    </row>
    <row r="111" spans="1:16" ht="15" x14ac:dyDescent="0.25">
      <c r="N111" s="41" t="s">
        <v>82</v>
      </c>
      <c r="O111" s="44">
        <f>SUM(K65)</f>
        <v>8</v>
      </c>
    </row>
    <row r="112" spans="1:16" ht="15" x14ac:dyDescent="0.25">
      <c r="N112"/>
    </row>
    <row r="113" spans="1:16" ht="15" x14ac:dyDescent="0.25">
      <c r="N113"/>
    </row>
    <row r="114" spans="1:16" ht="15" x14ac:dyDescent="0.25">
      <c r="N114" s="40" t="s">
        <v>49</v>
      </c>
      <c r="O114" s="45">
        <f>SUM(O100:O103)</f>
        <v>255</v>
      </c>
    </row>
    <row r="115" spans="1:16" ht="15" x14ac:dyDescent="0.25">
      <c r="N115" s="40"/>
      <c r="O115" s="45"/>
    </row>
    <row r="116" spans="1:16" ht="15" x14ac:dyDescent="0.25">
      <c r="N116" s="40" t="s">
        <v>50</v>
      </c>
      <c r="O116" s="45">
        <f>SUM(O106:O111)</f>
        <v>165</v>
      </c>
    </row>
    <row r="117" spans="1:16" ht="15" x14ac:dyDescent="0.25">
      <c r="N117" s="41"/>
      <c r="O117" s="41"/>
    </row>
    <row r="118" spans="1:16" ht="15" x14ac:dyDescent="0.25">
      <c r="N118" s="46" t="s">
        <v>51</v>
      </c>
      <c r="O118" s="47">
        <f>SUM(O114+O116)</f>
        <v>420</v>
      </c>
    </row>
    <row r="119" spans="1:16" x14ac:dyDescent="0.25">
      <c r="A119" s="3"/>
      <c r="M119" s="110"/>
      <c r="N119" s="3"/>
    </row>
    <row r="121" spans="1:16" ht="19.350000000000001" customHeight="1" x14ac:dyDescent="0.35"/>
    <row r="123" spans="1:16" ht="12.6" customHeight="1" x14ac:dyDescent="0.35">
      <c r="O123" s="53"/>
      <c r="P123" s="53"/>
    </row>
    <row r="124" spans="1:16" s="53" customFormat="1" x14ac:dyDescent="0.35">
      <c r="B124"/>
      <c r="C124"/>
      <c r="D124"/>
      <c r="E124"/>
      <c r="F124" s="12"/>
      <c r="G124" s="12"/>
      <c r="H124" s="12"/>
      <c r="I124" s="12"/>
      <c r="J124"/>
      <c r="K124" s="12"/>
      <c r="L124"/>
      <c r="M124" s="118"/>
      <c r="N124" s="15"/>
      <c r="O124"/>
      <c r="P124"/>
    </row>
    <row r="125" spans="1:16" x14ac:dyDescent="0.35">
      <c r="O125" s="59"/>
      <c r="P125" s="59"/>
    </row>
    <row r="126" spans="1:16" s="59" customFormat="1" ht="30" customHeight="1" x14ac:dyDescent="0.25">
      <c r="B126"/>
      <c r="C126"/>
      <c r="D126"/>
      <c r="E126"/>
      <c r="F126" s="12"/>
      <c r="G126" s="12"/>
      <c r="H126" s="12"/>
      <c r="I126" s="12"/>
      <c r="J126"/>
      <c r="K126" s="12"/>
      <c r="L126"/>
      <c r="M126" s="119"/>
      <c r="N126" s="64"/>
      <c r="O126"/>
      <c r="P126"/>
    </row>
  </sheetData>
  <mergeCells count="3">
    <mergeCell ref="O7:O8"/>
    <mergeCell ref="U7:U8"/>
    <mergeCell ref="Z7:Z8"/>
  </mergeCells>
  <phoneticPr fontId="22" type="noConversion"/>
  <pageMargins left="0.7" right="0.7" top="0.75" bottom="0.75" header="0.3" footer="0.3"/>
  <pageSetup paperSize="8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EB5D6-E192-470F-911B-81A6EC41AB68}">
  <dimension ref="A1"/>
  <sheetViews>
    <sheetView workbookViewId="0">
      <selection activeCell="A2" sqref="A2:N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Mix</vt:lpstr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Cooper</dc:creator>
  <cp:lastModifiedBy>Lilly Davies</cp:lastModifiedBy>
  <cp:lastPrinted>2024-08-20T08:42:15Z</cp:lastPrinted>
  <dcterms:created xsi:type="dcterms:W3CDTF">2012-11-30T09:00:29Z</dcterms:created>
  <dcterms:modified xsi:type="dcterms:W3CDTF">2026-06-23T10:29:31Z</dcterms:modified>
</cp:coreProperties>
</file>